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102794\Documents\Regis\"/>
    </mc:Choice>
  </mc:AlternateContent>
  <bookViews>
    <workbookView xWindow="0" yWindow="0" windowWidth="25200" windowHeight="11850" activeTab="1"/>
  </bookViews>
  <sheets>
    <sheet name="Grade Calc" sheetId="2" r:id="rId1"/>
    <sheet name="GPA Calculator &amp; Predictor" sheetId="6" r:id="rId2"/>
    <sheet name="Grade Calc (Example)" sheetId="3" r:id="rId3"/>
    <sheet name="GPA Calc &amp; Predictor (Example)" sheetId="7"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4" i="6" l="1"/>
  <c r="C106" i="7" l="1"/>
  <c r="C105" i="7" s="1"/>
  <c r="C104" i="7" s="1"/>
  <c r="C97" i="7"/>
  <c r="F73" i="7"/>
  <c r="F72" i="7"/>
  <c r="F71" i="7"/>
  <c r="H70" i="7"/>
  <c r="F70" i="7"/>
  <c r="F69" i="7"/>
  <c r="H68" i="7"/>
  <c r="F68" i="7"/>
  <c r="H67" i="7"/>
  <c r="F67" i="7"/>
  <c r="F66" i="7"/>
  <c r="F65" i="7"/>
  <c r="F64" i="7"/>
  <c r="H63" i="7"/>
  <c r="F63" i="7"/>
  <c r="F62" i="7"/>
  <c r="H61" i="7"/>
  <c r="F61" i="7"/>
  <c r="H60" i="7"/>
  <c r="F60" i="7"/>
  <c r="F59" i="7"/>
  <c r="F58" i="7"/>
  <c r="F57" i="7"/>
  <c r="H56" i="7"/>
  <c r="F56" i="7"/>
  <c r="F55" i="7"/>
  <c r="H54" i="7"/>
  <c r="F54" i="7"/>
  <c r="H53" i="7"/>
  <c r="F53" i="7"/>
  <c r="F52" i="7"/>
  <c r="F51" i="7"/>
  <c r="F50" i="7"/>
  <c r="H49" i="7"/>
  <c r="F49" i="7"/>
  <c r="F48" i="7"/>
  <c r="H47" i="7"/>
  <c r="F47" i="7"/>
  <c r="H46" i="7"/>
  <c r="F46" i="7"/>
  <c r="F45" i="7"/>
  <c r="F44" i="7"/>
  <c r="F43" i="7"/>
  <c r="H42" i="7"/>
  <c r="F42" i="7"/>
  <c r="F41" i="7"/>
  <c r="H40" i="7"/>
  <c r="F40" i="7"/>
  <c r="H39" i="7"/>
  <c r="F39" i="7"/>
  <c r="F38" i="7"/>
  <c r="F37" i="7"/>
  <c r="F36" i="7"/>
  <c r="H35" i="7"/>
  <c r="F35" i="7"/>
  <c r="F34" i="7"/>
  <c r="H33" i="7"/>
  <c r="F33" i="7"/>
  <c r="H32" i="7"/>
  <c r="F32" i="7"/>
  <c r="F31" i="7"/>
  <c r="F30" i="7"/>
  <c r="F29" i="7"/>
  <c r="H28" i="7"/>
  <c r="F28" i="7"/>
  <c r="F27" i="7"/>
  <c r="H26" i="7"/>
  <c r="F26" i="7"/>
  <c r="H25" i="7"/>
  <c r="F25" i="7"/>
  <c r="F24" i="7"/>
  <c r="F23" i="7"/>
  <c r="F22" i="7"/>
  <c r="H21" i="7"/>
  <c r="F21" i="7"/>
  <c r="F20" i="7"/>
  <c r="H19" i="7"/>
  <c r="F19" i="7"/>
  <c r="H18" i="7"/>
  <c r="F18" i="7"/>
  <c r="F17" i="7"/>
  <c r="F16" i="7"/>
  <c r="F15" i="7"/>
  <c r="H14" i="7"/>
  <c r="F14" i="7"/>
  <c r="F13" i="7"/>
  <c r="H12" i="7"/>
  <c r="F12" i="7"/>
  <c r="F11" i="7"/>
  <c r="F10" i="7"/>
  <c r="F9" i="7"/>
  <c r="F8" i="7"/>
  <c r="H7" i="7"/>
  <c r="F7" i="7"/>
  <c r="F6" i="7"/>
  <c r="H5" i="7"/>
  <c r="F5" i="7"/>
  <c r="F4" i="7"/>
  <c r="H69" i="7" l="1"/>
  <c r="H11" i="7"/>
  <c r="H20" i="7"/>
  <c r="H48" i="7"/>
  <c r="C98" i="7"/>
  <c r="H13" i="7"/>
  <c r="H41" i="7"/>
  <c r="H4" i="7"/>
  <c r="H6" i="7"/>
  <c r="H34" i="7"/>
  <c r="H62" i="7"/>
  <c r="H27" i="7"/>
  <c r="H55" i="7"/>
  <c r="C106" i="6"/>
  <c r="C105" i="6" s="1"/>
  <c r="C97" i="6"/>
  <c r="F73" i="6"/>
  <c r="F72" i="6"/>
  <c r="F71" i="6"/>
  <c r="H70" i="6"/>
  <c r="F70" i="6"/>
  <c r="F69" i="6"/>
  <c r="H68" i="6"/>
  <c r="F68" i="6"/>
  <c r="H67" i="6"/>
  <c r="F67" i="6"/>
  <c r="F66" i="6"/>
  <c r="F65" i="6"/>
  <c r="F64" i="6"/>
  <c r="H63" i="6"/>
  <c r="F63" i="6"/>
  <c r="F62" i="6"/>
  <c r="H61" i="6"/>
  <c r="F61" i="6"/>
  <c r="H60" i="6"/>
  <c r="F60" i="6"/>
  <c r="F59" i="6"/>
  <c r="F58" i="6"/>
  <c r="F57" i="6"/>
  <c r="H56" i="6"/>
  <c r="F56" i="6"/>
  <c r="F55" i="6"/>
  <c r="H54" i="6"/>
  <c r="F54" i="6"/>
  <c r="H53" i="6"/>
  <c r="F53" i="6"/>
  <c r="F52" i="6"/>
  <c r="F51" i="6"/>
  <c r="F50" i="6"/>
  <c r="H49" i="6"/>
  <c r="F49" i="6"/>
  <c r="F48" i="6"/>
  <c r="H47" i="6"/>
  <c r="F47" i="6"/>
  <c r="H46" i="6"/>
  <c r="F46" i="6"/>
  <c r="F45" i="6"/>
  <c r="F44" i="6"/>
  <c r="F43" i="6"/>
  <c r="H42" i="6"/>
  <c r="F42" i="6"/>
  <c r="F41" i="6"/>
  <c r="H40" i="6"/>
  <c r="F40" i="6"/>
  <c r="H39" i="6"/>
  <c r="F39" i="6"/>
  <c r="F38" i="6"/>
  <c r="F37" i="6"/>
  <c r="F36" i="6"/>
  <c r="H35" i="6"/>
  <c r="F35" i="6"/>
  <c r="F34" i="6"/>
  <c r="H33" i="6"/>
  <c r="F33" i="6"/>
  <c r="H32" i="6"/>
  <c r="F32" i="6"/>
  <c r="F31" i="6"/>
  <c r="F30" i="6"/>
  <c r="F29" i="6"/>
  <c r="H28" i="6"/>
  <c r="F28" i="6"/>
  <c r="F27" i="6"/>
  <c r="H26" i="6"/>
  <c r="F26" i="6"/>
  <c r="H25" i="6"/>
  <c r="F25" i="6"/>
  <c r="F24" i="6"/>
  <c r="F23" i="6"/>
  <c r="F22" i="6"/>
  <c r="H21" i="6"/>
  <c r="F21" i="6"/>
  <c r="F20" i="6"/>
  <c r="H19" i="6"/>
  <c r="F19" i="6"/>
  <c r="H18" i="6"/>
  <c r="F18" i="6"/>
  <c r="F17" i="6"/>
  <c r="F16" i="6"/>
  <c r="F15" i="6"/>
  <c r="H14" i="6"/>
  <c r="F14" i="6"/>
  <c r="F13" i="6"/>
  <c r="H11" i="6" s="1"/>
  <c r="H12" i="6"/>
  <c r="F12" i="6"/>
  <c r="F11" i="6"/>
  <c r="F10" i="6"/>
  <c r="F9" i="6"/>
  <c r="F8" i="6"/>
  <c r="H7" i="6"/>
  <c r="F7" i="6"/>
  <c r="F6" i="6"/>
  <c r="H5" i="6"/>
  <c r="F5" i="6"/>
  <c r="F4" i="6"/>
  <c r="H55" i="6" l="1"/>
  <c r="C98" i="6"/>
  <c r="H20" i="6"/>
  <c r="H48" i="6"/>
  <c r="H13" i="6"/>
  <c r="H41" i="6"/>
  <c r="H69" i="6"/>
  <c r="H4" i="6"/>
  <c r="H6" i="6"/>
  <c r="H34" i="6"/>
  <c r="H62" i="6"/>
  <c r="H27" i="6"/>
  <c r="E12" i="2"/>
  <c r="E13" i="2"/>
  <c r="E14" i="2"/>
  <c r="C30" i="3"/>
  <c r="C16" i="3"/>
  <c r="E15" i="3"/>
  <c r="E11" i="3"/>
  <c r="E10" i="3"/>
  <c r="E9" i="3"/>
  <c r="E8" i="3"/>
  <c r="E7" i="3"/>
  <c r="E6" i="3"/>
  <c r="E5" i="3"/>
  <c r="E4" i="3"/>
  <c r="E5" i="2"/>
  <c r="E6" i="2"/>
  <c r="E7" i="2"/>
  <c r="E8" i="2"/>
  <c r="E9" i="2"/>
  <c r="E10" i="2"/>
  <c r="E11" i="2"/>
  <c r="E15" i="2"/>
  <c r="E4" i="2"/>
  <c r="C16" i="2"/>
  <c r="E16" i="3" l="1"/>
  <c r="C29" i="3" s="1"/>
  <c r="E16" i="2"/>
  <c r="C24" i="2" s="1"/>
  <c r="C30" i="2" l="1"/>
  <c r="C20" i="3"/>
  <c r="C26" i="3"/>
  <c r="C22" i="3"/>
  <c r="C19" i="3"/>
  <c r="C21" i="3"/>
  <c r="C23" i="3"/>
  <c r="C24" i="3"/>
  <c r="C25" i="3"/>
  <c r="C27" i="3"/>
  <c r="C28" i="3"/>
  <c r="C29" i="2"/>
  <c r="C23" i="2"/>
  <c r="C20" i="2"/>
  <c r="C25" i="2"/>
  <c r="C26" i="2"/>
  <c r="C21" i="2"/>
  <c r="C28" i="2"/>
  <c r="C19" i="2"/>
  <c r="C22" i="2"/>
  <c r="C27" i="2"/>
</calcChain>
</file>

<file path=xl/comments1.xml><?xml version="1.0" encoding="utf-8"?>
<comments xmlns="http://schemas.openxmlformats.org/spreadsheetml/2006/main">
  <authors>
    <author>Windows User</author>
  </authors>
  <commentList>
    <comment ref="B2" authorId="0" shapeId="0">
      <text>
        <r>
          <rPr>
            <b/>
            <sz val="9"/>
            <color indexed="81"/>
            <rFont val="Tahoma"/>
            <family val="2"/>
          </rPr>
          <t>To Editor:</t>
        </r>
        <r>
          <rPr>
            <sz val="9"/>
            <color indexed="81"/>
            <rFont val="Tahoma"/>
            <family val="2"/>
          </rPr>
          <t xml:space="preserve">
Only edit cells highlighted green!</t>
        </r>
      </text>
    </comment>
    <comment ref="D15" authorId="0" shapeId="0">
      <text>
        <r>
          <rPr>
            <b/>
            <sz val="9"/>
            <color indexed="81"/>
            <rFont val="Tahoma"/>
            <charset val="1"/>
          </rPr>
          <t>Note:</t>
        </r>
        <r>
          <rPr>
            <sz val="9"/>
            <color indexed="81"/>
            <rFont val="Tahoma"/>
            <charset val="1"/>
          </rPr>
          <t xml:space="preserve">
You can leave this blank if you're trying to calculate what you need to get a certain final grade, OR you can fill it in with a theoretical grade to see what the final grade would be! Your Final Grade would then be in the "Total Grade So Far" row right below this one.</t>
        </r>
      </text>
    </comment>
    <comment ref="C16" authorId="0" shapeId="0">
      <text>
        <r>
          <rPr>
            <b/>
            <sz val="9"/>
            <color indexed="81"/>
            <rFont val="Tahoma"/>
            <family val="2"/>
          </rPr>
          <t>To Editor:</t>
        </r>
        <r>
          <rPr>
            <sz val="9"/>
            <color indexed="81"/>
            <rFont val="Tahoma"/>
            <family val="2"/>
          </rPr>
          <t xml:space="preserve">
Highlighted in yellow when the total does not equal 100%!</t>
        </r>
      </text>
    </comment>
  </commentList>
</comments>
</file>

<file path=xl/comments2.xml><?xml version="1.0" encoding="utf-8"?>
<comments xmlns="http://schemas.openxmlformats.org/spreadsheetml/2006/main">
  <authors>
    <author>Windows User</author>
  </authors>
  <commentList>
    <comment ref="B2" authorId="0" shapeId="0">
      <text>
        <r>
          <rPr>
            <b/>
            <sz val="9"/>
            <color indexed="81"/>
            <rFont val="Tahoma"/>
            <family val="2"/>
          </rPr>
          <t>To Editor:</t>
        </r>
        <r>
          <rPr>
            <sz val="9"/>
            <color indexed="81"/>
            <rFont val="Tahoma"/>
            <family val="2"/>
          </rPr>
          <t xml:space="preserve">
Only edit what's highlighted in green!</t>
        </r>
      </text>
    </comment>
  </commentList>
</comments>
</file>

<file path=xl/comments3.xml><?xml version="1.0" encoding="utf-8"?>
<comments xmlns="http://schemas.openxmlformats.org/spreadsheetml/2006/main">
  <authors>
    <author>Windows User</author>
  </authors>
  <commentList>
    <comment ref="B2" authorId="0" shapeId="0">
      <text>
        <r>
          <rPr>
            <b/>
            <sz val="9"/>
            <color indexed="81"/>
            <rFont val="Tahoma"/>
            <family val="2"/>
          </rPr>
          <t>To Editor:</t>
        </r>
        <r>
          <rPr>
            <sz val="9"/>
            <color indexed="81"/>
            <rFont val="Tahoma"/>
            <family val="2"/>
          </rPr>
          <t xml:space="preserve">
Only edit cells highlighted green!</t>
        </r>
      </text>
    </comment>
    <comment ref="D15" authorId="0" shapeId="0">
      <text>
        <r>
          <rPr>
            <b/>
            <sz val="9"/>
            <color indexed="81"/>
            <rFont val="Tahoma"/>
            <charset val="1"/>
          </rPr>
          <t>Note:</t>
        </r>
        <r>
          <rPr>
            <sz val="9"/>
            <color indexed="81"/>
            <rFont val="Tahoma"/>
            <charset val="1"/>
          </rPr>
          <t xml:space="preserve">
You can leave this blank if you're trying to calculate what you need to get a certain final grade, OR you can fill it in with a theoretical grade to see what the final grade would be! Your Final Grade would then be in the "Total Grade So Far" row right below this one.</t>
        </r>
      </text>
    </comment>
  </commentList>
</comments>
</file>

<file path=xl/comments4.xml><?xml version="1.0" encoding="utf-8"?>
<comments xmlns="http://schemas.openxmlformats.org/spreadsheetml/2006/main">
  <authors>
    <author>Windows User</author>
  </authors>
  <commentList>
    <comment ref="B2" authorId="0" shapeId="0">
      <text>
        <r>
          <rPr>
            <b/>
            <sz val="9"/>
            <color indexed="81"/>
            <rFont val="Tahoma"/>
            <family val="2"/>
          </rPr>
          <t>To Editor:</t>
        </r>
        <r>
          <rPr>
            <sz val="9"/>
            <color indexed="81"/>
            <rFont val="Tahoma"/>
            <family val="2"/>
          </rPr>
          <t xml:space="preserve">
Only edit what's highlighted in green!</t>
        </r>
      </text>
    </comment>
  </commentList>
</comments>
</file>

<file path=xl/sharedStrings.xml><?xml version="1.0" encoding="utf-8"?>
<sst xmlns="http://schemas.openxmlformats.org/spreadsheetml/2006/main" count="262" uniqueCount="81">
  <si>
    <t>Credits</t>
  </si>
  <si>
    <t>Class Name</t>
  </si>
  <si>
    <t>Grade</t>
  </si>
  <si>
    <t>Grade Points</t>
  </si>
  <si>
    <t>Semester</t>
  </si>
  <si>
    <t>-</t>
  </si>
  <si>
    <t>Semester GPA</t>
  </si>
  <si>
    <t>Semester Credits</t>
  </si>
  <si>
    <t>Total Credits</t>
  </si>
  <si>
    <t>Total GPA</t>
  </si>
  <si>
    <t>Other Non-GPA
Credits</t>
  </si>
  <si>
    <t>A</t>
  </si>
  <si>
    <t>Section of Class</t>
  </si>
  <si>
    <t>How Much % Class is Worth</t>
  </si>
  <si>
    <t>Grade in Section</t>
  </si>
  <si>
    <t>B</t>
  </si>
  <si>
    <t>Quizzes</t>
  </si>
  <si>
    <t>Midterm 1</t>
  </si>
  <si>
    <t>Midterm 2</t>
  </si>
  <si>
    <t>Midterm 3</t>
  </si>
  <si>
    <t>Homework</t>
  </si>
  <si>
    <t>Attendance</t>
  </si>
  <si>
    <t>Essay 1</t>
  </si>
  <si>
    <t>Essay 2</t>
  </si>
  <si>
    <t>Cumulative % Points</t>
  </si>
  <si>
    <t>A-</t>
  </si>
  <si>
    <t>A (93)</t>
  </si>
  <si>
    <t>A- (90)</t>
  </si>
  <si>
    <t>B+ (87)</t>
  </si>
  <si>
    <t>B (83)</t>
  </si>
  <si>
    <t>B- (80)</t>
  </si>
  <si>
    <t>C (73)</t>
  </si>
  <si>
    <t>C+ (77)</t>
  </si>
  <si>
    <t>C- (70)</t>
  </si>
  <si>
    <t>D+ (67)</t>
  </si>
  <si>
    <t>D (63)</t>
  </si>
  <si>
    <t>D- (60)</t>
  </si>
  <si>
    <t>GPA Calculator</t>
  </si>
  <si>
    <t>Grade Tracking &amp; Calculator</t>
  </si>
  <si>
    <t>What do I need on the Final to get a/an…</t>
  </si>
  <si>
    <t>Total (make sure = 100%):</t>
  </si>
  <si>
    <t>Total Grade So Far:</t>
  </si>
  <si>
    <t>Final Exam/Paper:</t>
  </si>
  <si>
    <t>[Enter Custom Grade Here]</t>
  </si>
  <si>
    <t xml:space="preserve"> </t>
  </si>
  <si>
    <t>QR 101</t>
  </si>
  <si>
    <t>EN 105</t>
  </si>
  <si>
    <t>MU 300</t>
  </si>
  <si>
    <t>C+</t>
  </si>
  <si>
    <t>B-</t>
  </si>
  <si>
    <t>EN 106</t>
  </si>
  <si>
    <t>MA 100</t>
  </si>
  <si>
    <t>BI 103</t>
  </si>
  <si>
    <t>BI 104</t>
  </si>
  <si>
    <t>CH 103</t>
  </si>
  <si>
    <t>CH 104</t>
  </si>
  <si>
    <t>Chem 152</t>
  </si>
  <si>
    <t>ID 212</t>
  </si>
  <si>
    <t>P</t>
  </si>
  <si>
    <t>Current Credits</t>
  </si>
  <si>
    <t>Predictor</t>
  </si>
  <si>
    <t>Desired GPA</t>
  </si>
  <si>
    <t>Grade Points Needed</t>
  </si>
  <si>
    <t>to get grade points needed, need the difference (a) of grade points required for desired gpa (b) and grade points currently acquired (c). To get those, you need the credits (d,f)and GPA (e,g) for each</t>
  </si>
  <si>
    <t>Grade Points per letter</t>
  </si>
  <si>
    <t>Achieved Credits</t>
  </si>
  <si>
    <t>Achieved GPA</t>
  </si>
  <si>
    <t>Average Grade Needed</t>
  </si>
  <si>
    <t>B+</t>
  </si>
  <si>
    <t>C</t>
  </si>
  <si>
    <t>C-</t>
  </si>
  <si>
    <t>D+</t>
  </si>
  <si>
    <t>D</t>
  </si>
  <si>
    <t>D-</t>
  </si>
  <si>
    <t>F</t>
  </si>
  <si>
    <t>Column1</t>
  </si>
  <si>
    <t>Grade Point Scale</t>
  </si>
  <si>
    <t>Cumulative GPA</t>
  </si>
  <si>
    <t>Current GPA</t>
  </si>
  <si>
    <t>Credits This Semester</t>
  </si>
  <si>
    <t>Total Credits Affecting GPA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</si>
</sst>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
    <numFmt numFmtId="166" formatCode="0.0"/>
  </numFmts>
  <fonts count="13"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b/>
      <sz val="11"/>
      <color theme="0"/>
      <name val="Calibri"/>
      <family val="2"/>
      <scheme val="minor"/>
    </font>
    <font>
      <sz val="9"/>
      <color indexed="81"/>
      <name val="Tahoma"/>
      <charset val="1"/>
    </font>
    <font>
      <b/>
      <sz val="9"/>
      <color indexed="81"/>
      <name val="Tahoma"/>
      <charset val="1"/>
    </font>
    <font>
      <b/>
      <u/>
      <sz val="16"/>
      <color theme="0"/>
      <name val="Calibri"/>
      <family val="2"/>
      <scheme val="minor"/>
    </font>
    <font>
      <sz val="9"/>
      <color indexed="81"/>
      <name val="Tahoma"/>
      <family val="2"/>
    </font>
    <font>
      <b/>
      <sz val="9"/>
      <color indexed="81"/>
      <name val="Tahoma"/>
      <family val="2"/>
    </font>
    <font>
      <sz val="9"/>
      <color theme="1"/>
      <name val="Lucida Console"/>
      <family val="3"/>
    </font>
    <font>
      <b/>
      <sz val="9"/>
      <color theme="1"/>
      <name val="Calibri"/>
      <family val="2"/>
      <scheme val="minor"/>
    </font>
    <font>
      <b/>
      <sz val="8"/>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52">
    <xf numFmtId="0" fontId="0" fillId="0" borderId="0" xfId="0"/>
    <xf numFmtId="0" fontId="0" fillId="0" borderId="19" xfId="0" applyBorder="1"/>
    <xf numFmtId="9" fontId="0" fillId="0" borderId="23" xfId="1" applyFont="1" applyBorder="1"/>
    <xf numFmtId="0" fontId="0" fillId="0" borderId="24" xfId="0" applyBorder="1"/>
    <xf numFmtId="0" fontId="0" fillId="0" borderId="0" xfId="0" applyAlignment="1" applyProtection="1">
      <alignment horizontal="center" vertical="center"/>
    </xf>
    <xf numFmtId="0" fontId="0" fillId="0" borderId="28" xfId="0" applyBorder="1"/>
    <xf numFmtId="0" fontId="1" fillId="0" borderId="29" xfId="0" applyFont="1" applyBorder="1" applyAlignment="1">
      <alignment horizontal="center"/>
    </xf>
    <xf numFmtId="0" fontId="1" fillId="0" borderId="25" xfId="0" applyFont="1" applyBorder="1" applyAlignment="1">
      <alignment horizontal="center"/>
    </xf>
    <xf numFmtId="0" fontId="1" fillId="0" borderId="24" xfId="0" applyFont="1" applyBorder="1" applyAlignment="1">
      <alignment horizontal="center"/>
    </xf>
    <xf numFmtId="0" fontId="1" fillId="0" borderId="6" xfId="0" applyFont="1" applyBorder="1"/>
    <xf numFmtId="0" fontId="1" fillId="0" borderId="10" xfId="0" applyFont="1" applyBorder="1" applyAlignment="1">
      <alignment horizontal="right"/>
    </xf>
    <xf numFmtId="0" fontId="1" fillId="0" borderId="11" xfId="0" applyFont="1" applyBorder="1" applyAlignment="1">
      <alignment horizontal="right"/>
    </xf>
    <xf numFmtId="0" fontId="1" fillId="0" borderId="11" xfId="0" applyFont="1" applyFill="1" applyBorder="1" applyAlignment="1">
      <alignment horizontal="right"/>
    </xf>
    <xf numFmtId="0" fontId="1" fillId="3" borderId="12" xfId="0" applyFont="1" applyFill="1" applyBorder="1" applyAlignment="1">
      <alignment horizontal="right"/>
    </xf>
    <xf numFmtId="0" fontId="0" fillId="3" borderId="26" xfId="0" applyFill="1" applyBorder="1" applyAlignment="1">
      <alignment shrinkToFit="1"/>
    </xf>
    <xf numFmtId="10" fontId="0" fillId="3" borderId="27" xfId="0" applyNumberFormat="1" applyFill="1" applyBorder="1" applyAlignment="1">
      <alignment shrinkToFit="1"/>
    </xf>
    <xf numFmtId="0" fontId="0" fillId="3" borderId="27" xfId="0" applyFill="1" applyBorder="1" applyAlignment="1">
      <alignment shrinkToFit="1"/>
    </xf>
    <xf numFmtId="0" fontId="0" fillId="3" borderId="18" xfId="0" applyFill="1" applyBorder="1" applyAlignment="1">
      <alignment shrinkToFit="1"/>
    </xf>
    <xf numFmtId="10" fontId="0" fillId="3" borderId="14" xfId="0" applyNumberFormat="1" applyFill="1" applyBorder="1" applyAlignment="1">
      <alignment shrinkToFit="1"/>
    </xf>
    <xf numFmtId="0" fontId="0" fillId="3" borderId="14" xfId="0" applyFill="1" applyBorder="1" applyAlignment="1">
      <alignment shrinkToFit="1"/>
    </xf>
    <xf numFmtId="0" fontId="0" fillId="3" borderId="14" xfId="0" applyFill="1" applyBorder="1" applyAlignment="1">
      <alignment horizontal="right" shrinkToFit="1"/>
    </xf>
    <xf numFmtId="0" fontId="1" fillId="0" borderId="29" xfId="0" applyFont="1" applyFill="1" applyBorder="1" applyAlignment="1">
      <alignment shrinkToFit="1"/>
    </xf>
    <xf numFmtId="0" fontId="0" fillId="0" borderId="36" xfId="0" applyBorder="1"/>
    <xf numFmtId="10" fontId="0" fillId="3" borderId="39" xfId="0" applyNumberFormat="1" applyFill="1" applyBorder="1" applyAlignment="1">
      <alignment shrinkToFit="1"/>
    </xf>
    <xf numFmtId="0" fontId="0" fillId="3" borderId="39" xfId="0" applyFill="1" applyBorder="1" applyAlignment="1">
      <alignment shrinkToFit="1"/>
    </xf>
    <xf numFmtId="0" fontId="0" fillId="3" borderId="38" xfId="0" applyFont="1" applyFill="1" applyBorder="1" applyAlignment="1">
      <alignment shrinkToFit="1"/>
    </xf>
    <xf numFmtId="0" fontId="0" fillId="3" borderId="31" xfId="0" applyFont="1" applyFill="1" applyBorder="1" applyAlignment="1">
      <alignment shrinkToFit="1"/>
    </xf>
    <xf numFmtId="0" fontId="0" fillId="0" borderId="40" xfId="0" applyFont="1" applyBorder="1"/>
    <xf numFmtId="0" fontId="10" fillId="0" borderId="5" xfId="0" applyFont="1" applyBorder="1" applyAlignment="1">
      <alignment horizontal="left"/>
    </xf>
    <xf numFmtId="2" fontId="10" fillId="0" borderId="5" xfId="0" applyNumberFormat="1" applyFont="1" applyBorder="1" applyAlignment="1">
      <alignment horizontal="left"/>
    </xf>
    <xf numFmtId="0" fontId="10" fillId="0" borderId="7" xfId="0" applyFont="1" applyBorder="1" applyAlignment="1">
      <alignment horizontal="left"/>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0" borderId="0" xfId="0" applyAlignment="1" applyProtection="1">
      <alignment horizontal="center"/>
    </xf>
    <xf numFmtId="0" fontId="0" fillId="0" borderId="0" xfId="0" applyProtection="1"/>
    <xf numFmtId="0" fontId="2" fillId="0" borderId="1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0" fillId="0" borderId="17" xfId="0" applyBorder="1" applyAlignment="1" applyProtection="1">
      <alignment horizontal="center" vertical="center"/>
    </xf>
    <xf numFmtId="0" fontId="1" fillId="0" borderId="15" xfId="0" applyFont="1" applyBorder="1" applyAlignment="1" applyProtection="1">
      <alignment horizontal="center"/>
    </xf>
    <xf numFmtId="164" fontId="0" fillId="0" borderId="17" xfId="0" applyNumberFormat="1" applyBorder="1" applyAlignment="1" applyProtection="1">
      <alignment horizontal="center"/>
    </xf>
    <xf numFmtId="0" fontId="0" fillId="0" borderId="19" xfId="0" applyBorder="1" applyAlignment="1" applyProtection="1">
      <alignment horizontal="center" vertical="center"/>
    </xf>
    <xf numFmtId="0" fontId="1" fillId="0" borderId="18" xfId="0" applyFont="1" applyBorder="1" applyAlignment="1" applyProtection="1">
      <alignment horizontal="center"/>
    </xf>
    <xf numFmtId="0" fontId="0" fillId="0" borderId="19" xfId="0" applyBorder="1" applyAlignment="1" applyProtection="1">
      <alignment horizontal="center"/>
    </xf>
    <xf numFmtId="164" fontId="0" fillId="0" borderId="19" xfId="0" applyNumberFormat="1" applyBorder="1" applyAlignment="1" applyProtection="1">
      <alignment horizontal="center"/>
    </xf>
    <xf numFmtId="0" fontId="0" fillId="0" borderId="18" xfId="0" applyBorder="1" applyAlignment="1" applyProtection="1">
      <alignment horizontal="center"/>
    </xf>
    <xf numFmtId="0" fontId="0" fillId="0" borderId="22" xfId="0" applyBorder="1" applyAlignment="1" applyProtection="1">
      <alignment horizontal="center" vertical="center"/>
    </xf>
    <xf numFmtId="0" fontId="0" fillId="0" borderId="20" xfId="0" applyBorder="1" applyAlignment="1" applyProtection="1">
      <alignment horizontal="center"/>
    </xf>
    <xf numFmtId="0" fontId="0" fillId="0" borderId="22" xfId="0" applyBorder="1" applyAlignment="1" applyProtection="1">
      <alignment horizontal="center"/>
    </xf>
    <xf numFmtId="0" fontId="1" fillId="0" borderId="26" xfId="0" applyFont="1" applyBorder="1" applyAlignment="1" applyProtection="1">
      <alignment horizontal="center"/>
    </xf>
    <xf numFmtId="0" fontId="0" fillId="0" borderId="30" xfId="0" applyBorder="1" applyAlignment="1" applyProtection="1">
      <alignment horizontal="center"/>
    </xf>
    <xf numFmtId="0" fontId="0" fillId="0" borderId="32" xfId="0" applyBorder="1" applyAlignment="1" applyProtection="1">
      <alignment horizontal="center"/>
    </xf>
    <xf numFmtId="164" fontId="0" fillId="0" borderId="28" xfId="0" applyNumberFormat="1" applyBorder="1" applyAlignment="1" applyProtection="1">
      <alignment horizontal="center"/>
    </xf>
    <xf numFmtId="0" fontId="0" fillId="0" borderId="17" xfId="0" quotePrefix="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65" fontId="0" fillId="0" borderId="36" xfId="0" applyNumberFormat="1" applyBorder="1" applyAlignment="1" applyProtection="1">
      <alignment horizontal="center" vertical="center"/>
    </xf>
    <xf numFmtId="0" fontId="0" fillId="3" borderId="26" xfId="0" applyFill="1" applyBorder="1" applyAlignment="1" applyProtection="1">
      <alignment shrinkToFit="1"/>
      <protection locked="0"/>
    </xf>
    <xf numFmtId="9" fontId="0" fillId="3" borderId="27" xfId="1" applyFont="1" applyFill="1" applyBorder="1" applyAlignment="1" applyProtection="1">
      <alignment shrinkToFit="1"/>
      <protection locked="0"/>
    </xf>
    <xf numFmtId="0" fontId="0" fillId="3" borderId="27" xfId="0" applyFill="1" applyBorder="1" applyAlignment="1" applyProtection="1">
      <alignment shrinkToFit="1"/>
      <protection locked="0"/>
    </xf>
    <xf numFmtId="0" fontId="0" fillId="3" borderId="18" xfId="0" applyFill="1" applyBorder="1" applyAlignment="1" applyProtection="1">
      <alignment shrinkToFit="1"/>
      <protection locked="0"/>
    </xf>
    <xf numFmtId="9" fontId="0" fillId="3" borderId="14" xfId="1" applyFont="1" applyFill="1" applyBorder="1" applyAlignment="1" applyProtection="1">
      <alignment shrinkToFit="1"/>
      <protection locked="0"/>
    </xf>
    <xf numFmtId="0" fontId="0" fillId="3" borderId="14" xfId="0" applyFill="1" applyBorder="1" applyAlignment="1" applyProtection="1">
      <alignment shrinkToFit="1"/>
      <protection locked="0"/>
    </xf>
    <xf numFmtId="9" fontId="0" fillId="3" borderId="14" xfId="1" applyFont="1" applyFill="1" applyBorder="1" applyAlignment="1" applyProtection="1">
      <alignment horizontal="right" shrinkToFit="1"/>
      <protection locked="0"/>
    </xf>
    <xf numFmtId="0" fontId="0" fillId="3" borderId="14" xfId="0" applyFill="1" applyBorder="1" applyAlignment="1" applyProtection="1">
      <alignment horizontal="right" shrinkToFit="1"/>
      <protection locked="0"/>
    </xf>
    <xf numFmtId="0" fontId="0" fillId="3" borderId="38" xfId="0" applyFont="1" applyFill="1" applyBorder="1" applyAlignment="1" applyProtection="1">
      <alignment shrinkToFit="1"/>
      <protection locked="0"/>
    </xf>
    <xf numFmtId="9" fontId="0" fillId="3" borderId="31" xfId="1" applyFont="1" applyFill="1" applyBorder="1" applyAlignment="1" applyProtection="1">
      <alignment shrinkToFit="1"/>
      <protection locked="0"/>
    </xf>
    <xf numFmtId="0" fontId="0" fillId="3" borderId="31" xfId="0" applyFont="1" applyFill="1" applyBorder="1" applyAlignment="1" applyProtection="1">
      <alignment shrinkToFit="1"/>
      <protection locked="0"/>
    </xf>
    <xf numFmtId="10" fontId="0" fillId="3" borderId="39" xfId="0" applyNumberFormat="1" applyFill="1" applyBorder="1" applyAlignment="1" applyProtection="1">
      <alignment shrinkToFit="1"/>
      <protection locked="0"/>
    </xf>
    <xf numFmtId="0" fontId="0" fillId="3" borderId="39" xfId="0" applyFill="1" applyBorder="1" applyAlignment="1" applyProtection="1">
      <alignment shrinkToFit="1"/>
      <protection locked="0"/>
    </xf>
    <xf numFmtId="0" fontId="1" fillId="3" borderId="12" xfId="0" applyFont="1" applyFill="1" applyBorder="1" applyAlignment="1" applyProtection="1">
      <alignment horizontal="right"/>
      <protection locked="0"/>
    </xf>
    <xf numFmtId="0" fontId="1" fillId="0" borderId="29" xfId="0" applyFont="1" applyBorder="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center"/>
    </xf>
    <xf numFmtId="0" fontId="0" fillId="0" borderId="28" xfId="0" applyBorder="1" applyProtection="1"/>
    <xf numFmtId="0" fontId="0" fillId="0" borderId="19" xfId="0" applyBorder="1" applyProtection="1"/>
    <xf numFmtId="0" fontId="0" fillId="0" borderId="32" xfId="0" applyBorder="1" applyProtection="1"/>
    <xf numFmtId="0" fontId="1" fillId="0" borderId="6" xfId="0" applyFont="1" applyBorder="1" applyProtection="1"/>
    <xf numFmtId="0" fontId="0" fillId="0" borderId="41" xfId="0" applyBorder="1" applyProtection="1"/>
    <xf numFmtId="9" fontId="0" fillId="0" borderId="23" xfId="1" applyFont="1" applyBorder="1" applyProtection="1"/>
    <xf numFmtId="0" fontId="1" fillId="0" borderId="29" xfId="0" applyFont="1" applyFill="1" applyBorder="1" applyAlignment="1" applyProtection="1">
      <alignment shrinkToFit="1"/>
    </xf>
    <xf numFmtId="0" fontId="0" fillId="0" borderId="24" xfId="0" applyBorder="1" applyProtection="1"/>
    <xf numFmtId="0" fontId="1" fillId="0" borderId="10" xfId="0" applyFont="1" applyBorder="1" applyAlignment="1" applyProtection="1">
      <alignment horizontal="right"/>
    </xf>
    <xf numFmtId="0" fontId="1" fillId="0" borderId="11" xfId="0" applyFont="1" applyBorder="1" applyAlignment="1" applyProtection="1">
      <alignment horizontal="right"/>
    </xf>
    <xf numFmtId="0" fontId="1" fillId="0" borderId="11" xfId="0" applyFont="1" applyFill="1" applyBorder="1" applyAlignment="1" applyProtection="1">
      <alignment horizontal="right"/>
    </xf>
    <xf numFmtId="164" fontId="10" fillId="0" borderId="5" xfId="0" applyNumberFormat="1" applyFont="1" applyBorder="1" applyAlignment="1" applyProtection="1">
      <alignment horizontal="left"/>
    </xf>
    <xf numFmtId="164" fontId="10" fillId="0" borderId="7" xfId="0" applyNumberFormat="1" applyFont="1" applyBorder="1" applyAlignment="1" applyProtection="1">
      <alignment horizontal="left"/>
    </xf>
    <xf numFmtId="0" fontId="1" fillId="0" borderId="42" xfId="0" applyFont="1" applyBorder="1" applyAlignment="1" applyProtection="1">
      <alignment horizontal="center" vertical="center"/>
    </xf>
    <xf numFmtId="0" fontId="1" fillId="0" borderId="43" xfId="0" applyFont="1" applyBorder="1" applyAlignment="1" applyProtection="1">
      <alignment horizontal="center" vertical="center"/>
    </xf>
    <xf numFmtId="0" fontId="0" fillId="3" borderId="7"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1" fillId="0" borderId="15" xfId="0" applyFont="1" applyBorder="1" applyAlignment="1" applyProtection="1">
      <alignment horizontal="center" vertical="center"/>
    </xf>
    <xf numFmtId="0" fontId="0" fillId="3" borderId="32" xfId="0" applyFill="1" applyBorder="1" applyAlignment="1" applyProtection="1">
      <alignment horizontal="center" vertical="center"/>
      <protection locked="0"/>
    </xf>
    <xf numFmtId="0" fontId="1" fillId="0" borderId="26" xfId="0" applyFont="1" applyBorder="1" applyAlignment="1" applyProtection="1">
      <alignment horizontal="center" vertical="center" shrinkToFit="1"/>
    </xf>
    <xf numFmtId="0" fontId="0" fillId="0" borderId="44" xfId="0" applyBorder="1" applyAlignment="1" applyProtection="1">
      <alignment horizontal="center" vertical="center"/>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0" borderId="28" xfId="0" applyBorder="1" applyAlignment="1" applyProtection="1">
      <alignment horizontal="center" vertical="center"/>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0" fillId="0" borderId="32" xfId="0" applyBorder="1" applyAlignment="1" applyProtection="1">
      <alignment horizontal="center" vertical="center"/>
    </xf>
    <xf numFmtId="0" fontId="1" fillId="0" borderId="43" xfId="0" applyFont="1" applyBorder="1" applyAlignment="1" applyProtection="1">
      <alignment horizontal="center" vertical="center" shrinkToFit="1"/>
    </xf>
    <xf numFmtId="0" fontId="0" fillId="0" borderId="0" xfId="0" applyAlignment="1" applyProtection="1">
      <alignment horizontal="center" vertical="center" wrapText="1"/>
    </xf>
    <xf numFmtId="0" fontId="1" fillId="0" borderId="18" xfId="0" applyFont="1" applyBorder="1" applyAlignment="1" applyProtection="1">
      <alignment horizontal="center" vertical="center" shrinkToFit="1"/>
    </xf>
    <xf numFmtId="0" fontId="0" fillId="0" borderId="19"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22" xfId="0" applyFill="1" applyBorder="1" applyAlignment="1" applyProtection="1">
      <alignment horizontal="center" vertical="center"/>
    </xf>
    <xf numFmtId="0" fontId="1" fillId="0" borderId="47" xfId="0" applyFont="1" applyBorder="1" applyAlignment="1" applyProtection="1">
      <alignment horizontal="center"/>
    </xf>
    <xf numFmtId="0" fontId="1" fillId="0" borderId="48" xfId="0" applyFont="1" applyBorder="1" applyAlignment="1" applyProtection="1">
      <alignment horizontal="center"/>
    </xf>
    <xf numFmtId="0" fontId="0" fillId="0" borderId="48" xfId="0" applyBorder="1" applyAlignment="1" applyProtection="1">
      <alignment horizontal="center"/>
    </xf>
    <xf numFmtId="0" fontId="0" fillId="0" borderId="49" xfId="0" applyBorder="1" applyAlignment="1" applyProtection="1">
      <alignment horizont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1" fillId="0" borderId="13" xfId="0" applyFont="1" applyBorder="1" applyAlignment="1" applyProtection="1">
      <alignment horizontal="center"/>
    </xf>
    <xf numFmtId="0" fontId="1" fillId="0" borderId="9" xfId="0" applyFont="1" applyBorder="1" applyAlignment="1" applyProtection="1">
      <alignment horizontal="center"/>
    </xf>
    <xf numFmtId="0" fontId="4" fillId="2" borderId="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xf>
    <xf numFmtId="0" fontId="0" fillId="0" borderId="1"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 fillId="0" borderId="13" xfId="0" applyFont="1" applyBorder="1" applyAlignment="1">
      <alignment horizontal="center"/>
    </xf>
    <xf numFmtId="0" fontId="1" fillId="0" borderId="9" xfId="0" applyFont="1" applyBorder="1" applyAlignment="1">
      <alignment horizontal="center"/>
    </xf>
    <xf numFmtId="0" fontId="4" fillId="2" borderId="13"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1" fillId="0" borderId="53" xfId="0" applyFont="1" applyBorder="1" applyAlignment="1" applyProtection="1">
      <alignment horizontal="left"/>
    </xf>
    <xf numFmtId="0" fontId="1" fillId="0" borderId="54" xfId="0" applyFont="1" applyBorder="1" applyAlignment="1" applyProtection="1">
      <alignment horizontal="left"/>
    </xf>
    <xf numFmtId="0" fontId="1" fillId="0" borderId="55" xfId="0" applyFont="1" applyBorder="1" applyAlignment="1" applyProtection="1">
      <alignment horizontal="left"/>
    </xf>
    <xf numFmtId="166" fontId="0" fillId="0" borderId="50" xfId="0" applyNumberFormat="1" applyFill="1" applyBorder="1" applyAlignment="1" applyProtection="1">
      <alignment horizontal="left"/>
    </xf>
    <xf numFmtId="166" fontId="0" fillId="0" borderId="51" xfId="0" applyNumberFormat="1" applyFill="1" applyBorder="1" applyAlignment="1" applyProtection="1">
      <alignment horizontal="left"/>
    </xf>
    <xf numFmtId="0" fontId="0" fillId="0" borderId="52" xfId="0" applyFill="1" applyBorder="1" applyAlignment="1" applyProtection="1">
      <alignment horizontal="left"/>
    </xf>
    <xf numFmtId="0" fontId="11" fillId="0" borderId="15" xfId="0" applyFont="1" applyBorder="1" applyAlignment="1" applyProtection="1">
      <alignment horizontal="center" vertical="center"/>
    </xf>
    <xf numFmtId="0" fontId="12" fillId="0" borderId="15" xfId="0" applyFont="1" applyBorder="1" applyAlignment="1" applyProtection="1">
      <alignment horizontal="center" vertical="center"/>
    </xf>
  </cellXfs>
  <cellStyles count="2">
    <cellStyle name="Normal" xfId="0" builtinId="0"/>
    <cellStyle name="Percent" xfId="1" builtinId="5"/>
  </cellStyles>
  <dxfs count="5">
    <dxf>
      <fill>
        <patternFill>
          <bgColor rgb="FFFFFF00"/>
        </patternFill>
      </fill>
    </dxf>
    <dxf>
      <fill>
        <patternFill>
          <bgColor rgb="FFFFFF00"/>
        </patternFill>
      </fill>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J4:J16" totalsRowShown="0" headerRowDxfId="4" dataDxfId="3">
  <autoFilter ref="J4:J16"/>
  <tableColumns count="1">
    <tableColumn id="1" name="Column1"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32"/>
  <sheetViews>
    <sheetView zoomScaleNormal="100" zoomScaleSheetLayoutView="100" workbookViewId="0">
      <selection activeCell="C14" sqref="C14"/>
    </sheetView>
  </sheetViews>
  <sheetFormatPr defaultRowHeight="15" x14ac:dyDescent="0.25"/>
  <cols>
    <col min="1" max="1" width="9.140625" style="41"/>
    <col min="2" max="2" width="27" style="41" customWidth="1"/>
    <col min="3" max="3" width="25.5703125" style="41" customWidth="1"/>
    <col min="4" max="4" width="15.42578125" style="41" customWidth="1"/>
    <col min="5" max="5" width="19.85546875" style="41" customWidth="1"/>
    <col min="6" max="16384" width="9.140625" style="41"/>
  </cols>
  <sheetData>
    <row r="1" spans="2:5" ht="15.75" thickBot="1" x14ac:dyDescent="0.3"/>
    <row r="2" spans="2:5" ht="25.5" customHeight="1" thickBot="1" x14ac:dyDescent="0.3">
      <c r="B2" s="120" t="s">
        <v>38</v>
      </c>
      <c r="C2" s="121"/>
      <c r="D2" s="121"/>
      <c r="E2" s="122"/>
    </row>
    <row r="3" spans="2:5" ht="15.75" thickBot="1" x14ac:dyDescent="0.3">
      <c r="B3" s="78" t="s">
        <v>12</v>
      </c>
      <c r="C3" s="79" t="s">
        <v>13</v>
      </c>
      <c r="D3" s="79" t="s">
        <v>14</v>
      </c>
      <c r="E3" s="80" t="s">
        <v>24</v>
      </c>
    </row>
    <row r="4" spans="2:5" x14ac:dyDescent="0.25">
      <c r="B4" s="64"/>
      <c r="C4" s="65"/>
      <c r="D4" s="66"/>
      <c r="E4" s="81">
        <f>$D4*$C4</f>
        <v>0</v>
      </c>
    </row>
    <row r="5" spans="2:5" x14ac:dyDescent="0.25">
      <c r="B5" s="67"/>
      <c r="C5" s="68"/>
      <c r="D5" s="69"/>
      <c r="E5" s="82">
        <f t="shared" ref="E5:E14" si="0">$D5*$C5</f>
        <v>0</v>
      </c>
    </row>
    <row r="6" spans="2:5" x14ac:dyDescent="0.25">
      <c r="B6" s="67"/>
      <c r="C6" s="68"/>
      <c r="D6" s="69"/>
      <c r="E6" s="82">
        <f t="shared" si="0"/>
        <v>0</v>
      </c>
    </row>
    <row r="7" spans="2:5" x14ac:dyDescent="0.25">
      <c r="B7" s="67"/>
      <c r="C7" s="68"/>
      <c r="D7" s="69"/>
      <c r="E7" s="82">
        <f t="shared" si="0"/>
        <v>0</v>
      </c>
    </row>
    <row r="8" spans="2:5" x14ac:dyDescent="0.25">
      <c r="B8" s="67"/>
      <c r="C8" s="68"/>
      <c r="D8" s="69"/>
      <c r="E8" s="82">
        <f t="shared" si="0"/>
        <v>0</v>
      </c>
    </row>
    <row r="9" spans="2:5" x14ac:dyDescent="0.25">
      <c r="B9" s="67"/>
      <c r="C9" s="68"/>
      <c r="D9" s="69"/>
      <c r="E9" s="82">
        <f t="shared" si="0"/>
        <v>0</v>
      </c>
    </row>
    <row r="10" spans="2:5" x14ac:dyDescent="0.25">
      <c r="B10" s="67"/>
      <c r="C10" s="68"/>
      <c r="D10" s="69"/>
      <c r="E10" s="82">
        <f t="shared" si="0"/>
        <v>0</v>
      </c>
    </row>
    <row r="11" spans="2:5" x14ac:dyDescent="0.25">
      <c r="B11" s="67"/>
      <c r="C11" s="68"/>
      <c r="D11" s="69"/>
      <c r="E11" s="82">
        <f t="shared" si="0"/>
        <v>0</v>
      </c>
    </row>
    <row r="12" spans="2:5" x14ac:dyDescent="0.25">
      <c r="B12" s="67"/>
      <c r="C12" s="70"/>
      <c r="D12" s="71"/>
      <c r="E12" s="82">
        <f t="shared" si="0"/>
        <v>0</v>
      </c>
    </row>
    <row r="13" spans="2:5" x14ac:dyDescent="0.25">
      <c r="B13" s="67"/>
      <c r="C13" s="68"/>
      <c r="D13" s="69"/>
      <c r="E13" s="82">
        <f t="shared" si="0"/>
        <v>0</v>
      </c>
    </row>
    <row r="14" spans="2:5" x14ac:dyDescent="0.25">
      <c r="B14" s="72"/>
      <c r="C14" s="73"/>
      <c r="D14" s="74"/>
      <c r="E14" s="83">
        <f t="shared" si="0"/>
        <v>0</v>
      </c>
    </row>
    <row r="15" spans="2:5" ht="15.75" thickBot="1" x14ac:dyDescent="0.3">
      <c r="B15" s="84" t="s">
        <v>42</v>
      </c>
      <c r="C15" s="75"/>
      <c r="D15" s="76"/>
      <c r="E15" s="85">
        <f>$D15*$C15</f>
        <v>0</v>
      </c>
    </row>
    <row r="16" spans="2:5" ht="15.75" thickBot="1" x14ac:dyDescent="0.3">
      <c r="B16" s="84" t="s">
        <v>40</v>
      </c>
      <c r="C16" s="86">
        <f>SUM(C4:C15)</f>
        <v>0</v>
      </c>
      <c r="D16" s="87" t="s">
        <v>41</v>
      </c>
      <c r="E16" s="88">
        <f>SUM(E4:E15)</f>
        <v>0</v>
      </c>
    </row>
    <row r="17" spans="2:5" ht="15.75" thickBot="1" x14ac:dyDescent="0.3"/>
    <row r="18" spans="2:5" ht="15.75" thickBot="1" x14ac:dyDescent="0.3">
      <c r="B18" s="123" t="s">
        <v>39</v>
      </c>
      <c r="C18" s="124"/>
    </row>
    <row r="19" spans="2:5" x14ac:dyDescent="0.25">
      <c r="B19" s="89" t="s">
        <v>26</v>
      </c>
      <c r="C19" s="92" t="str">
        <f>IF($C$16&lt;&gt;100%,"Need Total = 100%",IF(((93-($E$16-$E$15))/$C$15)&lt;=0,"Got It",IF(((93-($E$16-$E$15))/$C$15)&gt;100,"Impossible",((93-($E$16-$E$15))/$C$15))))</f>
        <v>Need Total = 100%</v>
      </c>
    </row>
    <row r="20" spans="2:5" x14ac:dyDescent="0.25">
      <c r="B20" s="90" t="s">
        <v>27</v>
      </c>
      <c r="C20" s="92" t="str">
        <f>IF($C$16&lt;&gt;100%,"Need Total = 100%",IF(((90-($E$16-$E$15))/$C$15)&lt;=0,"Got It",IF(((90-($E$16-$E$15))/$C$15)&gt;100,"Impossible",((90-($E$16-$E$15))/$C$15))))</f>
        <v>Need Total = 100%</v>
      </c>
    </row>
    <row r="21" spans="2:5" x14ac:dyDescent="0.25">
      <c r="B21" s="90" t="s">
        <v>28</v>
      </c>
      <c r="C21" s="92" t="str">
        <f>IF($C$16&lt;&gt;100%,"Need Total = 100%",IF(((87-($E$16-$E$15))/$C$15)&lt;=0,"Got It",IF(((87-($E$16-$E$15))/$C$15)&gt;100,"Impossible",((87-($E$16-$E$15))/$C$15))))</f>
        <v>Need Total = 100%</v>
      </c>
    </row>
    <row r="22" spans="2:5" x14ac:dyDescent="0.25">
      <c r="B22" s="91" t="s">
        <v>29</v>
      </c>
      <c r="C22" s="92" t="str">
        <f>IF($C$16&lt;&gt;100%,"Need Total = 100%",IF(((83-($E$16-$E$15))/$C$15)&lt;=0,"Got It",IF(((83-($E$16-$E$15))/$C$15)&gt;100,"Impossible",((83-($E$16-$E$15))/$C$15))))</f>
        <v>Need Total = 100%</v>
      </c>
    </row>
    <row r="23" spans="2:5" x14ac:dyDescent="0.25">
      <c r="B23" s="91" t="s">
        <v>30</v>
      </c>
      <c r="C23" s="92" t="str">
        <f>IF($C$16&lt;&gt;100%,"Need Total = 100%",IF(((80-($E$16-$E$15))/$C$15)&lt;=0,"Got It",IF(((80-($E$16-$E$15))/$C$15)&gt;100,"Impossible",((80-($E$16-$E$15))/$C$15))))</f>
        <v>Need Total = 100%</v>
      </c>
    </row>
    <row r="24" spans="2:5" x14ac:dyDescent="0.25">
      <c r="B24" s="91" t="s">
        <v>32</v>
      </c>
      <c r="C24" s="92" t="str">
        <f>IF($C$16&lt;&gt;100%,"Need Total = 100%",IF(((77-($E$16-$E$15))/$C$15)&lt;=0,"Got It",IF(((77-($E$16-$E$15))/$C$15)&gt;100,"Impossible",((77-($E$16-$E$15))/$C$15))))</f>
        <v>Need Total = 100%</v>
      </c>
    </row>
    <row r="25" spans="2:5" x14ac:dyDescent="0.25">
      <c r="B25" s="91" t="s">
        <v>31</v>
      </c>
      <c r="C25" s="92" t="str">
        <f>IF($C$16&lt;&gt;100%,"Need Total = 100%",IF(((73-($E$16-$E$15))/$C$15)&lt;=0,"Got It",IF(((73-($E$16-$E$15))/$C$15)&gt;100,"Impossible",((73-($E$16-$E$15))/$C$15))))</f>
        <v>Need Total = 100%</v>
      </c>
    </row>
    <row r="26" spans="2:5" x14ac:dyDescent="0.25">
      <c r="B26" s="91" t="s">
        <v>33</v>
      </c>
      <c r="C26" s="92" t="str">
        <f>IF($C$16&lt;&gt;100%,"Need Total = 100%",IF(((70-($E$16-$E$15))/$C$15)&lt;=0,"Got It",IF(((70-($E$16-$E$15))/$C$15)&gt;100,"Impossible",((70-($E$16-$E$15))/$C$15))))</f>
        <v>Need Total = 100%</v>
      </c>
    </row>
    <row r="27" spans="2:5" x14ac:dyDescent="0.25">
      <c r="B27" s="91" t="s">
        <v>34</v>
      </c>
      <c r="C27" s="92" t="str">
        <f>IF($C$16&lt;&gt;100%,"Need Total = 100%",IF(((67-($E$16-$E$15))/$C$15)&lt;=0,"Got It",IF(((67-($E$16-$E$15))/$C$15)&gt;100,"Impossible",((67-($E$16-$E$15))/$C$15))))</f>
        <v>Need Total = 100%</v>
      </c>
    </row>
    <row r="28" spans="2:5" x14ac:dyDescent="0.25">
      <c r="B28" s="91" t="s">
        <v>35</v>
      </c>
      <c r="C28" s="92" t="str">
        <f>IF($C$16&lt;&gt;100%,"Need Total = 100%",IF(((63-($E$16-$E$15))/$C$15)&lt;=0,"Got It",IF(((63-($E$16-$E$15))/$C$15)&gt;100,"Impossible",((63-($E$16-$E$15))/$C$15))))</f>
        <v>Need Total = 100%</v>
      </c>
    </row>
    <row r="29" spans="2:5" x14ac:dyDescent="0.25">
      <c r="B29" s="91" t="s">
        <v>36</v>
      </c>
      <c r="C29" s="92" t="str">
        <f>IF($C$16&lt;&gt;100%,"Need Total = 100%",IF(((60-($E$16-$E$15))/$C$15)&lt;=0,"Got It",IF(((60-($E$16-$E$15))/$C$15)&gt;100,"Impossible",((60-($E$16-$E$15))/$C$15))))</f>
        <v>Need Total = 100%</v>
      </c>
    </row>
    <row r="30" spans="2:5" ht="15.75" thickBot="1" x14ac:dyDescent="0.3">
      <c r="B30" s="77" t="s">
        <v>43</v>
      </c>
      <c r="C30" s="93" t="str">
        <f>IF($C$16&lt;&gt;100%,"Need Total = 100%",IF(ISNUMBER($B$30)=FALSE,"[Enter A Custom Grade]",IF((($B$30-($E$16-$E$15))/$C$15)&lt;=0,"Got It",IF((($B$30-($E$16-$E$15))/$C$15)&gt;100,"Impossible",(($B$30-($E$16-$E$15))/$C$15)))))</f>
        <v>Need Total = 100%</v>
      </c>
    </row>
    <row r="32" spans="2:5" x14ac:dyDescent="0.25">
      <c r="E32" s="41" t="s">
        <v>44</v>
      </c>
    </row>
  </sheetData>
  <sheetProtection algorithmName="SHA-512" hashValue="6bWEQDuIE/5CVRwoKSemkbdmDrFxQsFeIAHL+LJEGOVpVshqP6R1XzZGfVdntonDJlUWI4G/Gho3BV3bGQ4oKQ==" saltValue="nfV7d7Fjk69uUjW4YlUwLg==" spinCount="100000" sheet="1" selectLockedCells="1"/>
  <mergeCells count="2">
    <mergeCell ref="B2:E2"/>
    <mergeCell ref="B18:C18"/>
  </mergeCells>
  <conditionalFormatting sqref="C16">
    <cfRule type="expression" dxfId="1" priority="1">
      <formula>C16&lt;&gt;100%</formula>
    </cfRule>
    <cfRule type="expression" dxfId="0" priority="2">
      <formula>"C16&lt;&gt;100%"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7"/>
  <sheetViews>
    <sheetView tabSelected="1" zoomScaleNormal="100" workbookViewId="0">
      <pane ySplit="3" topLeftCell="A4" activePane="bottomLeft" state="frozen"/>
      <selection pane="bottomLeft" activeCell="E93" sqref="E93"/>
    </sheetView>
  </sheetViews>
  <sheetFormatPr defaultRowHeight="15" x14ac:dyDescent="0.25"/>
  <cols>
    <col min="1" max="1" width="9.140625" style="4"/>
    <col min="2" max="2" width="19.42578125" style="4" customWidth="1"/>
    <col min="3" max="3" width="15.42578125" style="4" customWidth="1"/>
    <col min="4" max="4" width="13.42578125" style="4" customWidth="1"/>
    <col min="5" max="6" width="14.140625" style="4" customWidth="1"/>
    <col min="7" max="7" width="21.42578125" style="40" customWidth="1"/>
    <col min="8" max="8" width="9.140625" style="40"/>
    <col min="9" max="9" width="9.140625" style="41"/>
    <col min="10" max="10" width="11" style="41" hidden="1" customWidth="1"/>
    <col min="11" max="11" width="0" style="41" hidden="1" customWidth="1"/>
    <col min="12" max="12" width="5.7109375" style="41" customWidth="1"/>
    <col min="13" max="13" width="11.85546875" style="41" customWidth="1"/>
    <col min="14" max="16384" width="9.140625" style="41"/>
  </cols>
  <sheetData>
    <row r="1" spans="2:13" ht="15.75" thickBot="1" x14ac:dyDescent="0.3"/>
    <row r="2" spans="2:13" ht="25.5" customHeight="1" thickBot="1" x14ac:dyDescent="0.3">
      <c r="B2" s="134" t="s">
        <v>37</v>
      </c>
      <c r="C2" s="135"/>
      <c r="D2" s="135"/>
      <c r="E2" s="135"/>
      <c r="F2" s="136"/>
    </row>
    <row r="3" spans="2:13" ht="15.75" thickBot="1" x14ac:dyDescent="0.3">
      <c r="B3" s="42" t="s">
        <v>4</v>
      </c>
      <c r="C3" s="43" t="s">
        <v>1</v>
      </c>
      <c r="D3" s="43" t="s">
        <v>0</v>
      </c>
      <c r="E3" s="43" t="s">
        <v>2</v>
      </c>
      <c r="F3" s="44" t="s">
        <v>3</v>
      </c>
    </row>
    <row r="4" spans="2:13" ht="15.75" thickBot="1" x14ac:dyDescent="0.3">
      <c r="B4" s="127">
        <v>1</v>
      </c>
      <c r="C4" s="31"/>
      <c r="D4" s="32"/>
      <c r="E4" s="32"/>
      <c r="F4" s="45">
        <f>IF($E4="A",4*$D4,IF($E4="A-",3.7*$D4,IF($E4="B+",3.3*$D4,IF($E4="B",3*$D4,IF($E4="B-",2.7*$D4,IF($E4="C+",2.3*$D4,0))))))+IF($E4="C",2*$D4,IF($E4="C-",1.7*$D4,IF($E4="D+",1.3*$D4,IF($E4="D",1*$D4,IF($E4="D-",0.7*$D4,0)))))</f>
        <v>0</v>
      </c>
      <c r="G4" s="116" t="s">
        <v>6</v>
      </c>
      <c r="H4" s="47">
        <f>IF(SUM($D4:$D10)&lt;=0,0,SUM($F4:$F10)/SUM($D4:$D10))</f>
        <v>0</v>
      </c>
      <c r="J4" s="41" t="s">
        <v>75</v>
      </c>
    </row>
    <row r="5" spans="2:13" ht="15.75" thickBot="1" x14ac:dyDescent="0.3">
      <c r="B5" s="128"/>
      <c r="C5" s="34"/>
      <c r="D5" s="35"/>
      <c r="E5" s="35"/>
      <c r="F5" s="48">
        <f>IF($E5="A",4*$D5,IF($E5="A-",3.7*$D5,IF($E5="B+",3.3*$D5,IF($E5="B",3*$D5,IF($E5="B-",2.7*$D5,IF($E5="C+",2.3*$D5,0))))))+IF($E5="C",2*$D5,IF($E5="C-",1.7*$D5,IF($E5="D+",1.3*$D5,IF($E5="D",1*$D5,IF($E5="D-",0.7*$D5,0)))))</f>
        <v>0</v>
      </c>
      <c r="G5" s="117" t="s">
        <v>7</v>
      </c>
      <c r="H5" s="50">
        <f>SUM(D4:D10)</f>
        <v>0</v>
      </c>
      <c r="J5" s="41" t="s">
        <v>11</v>
      </c>
      <c r="L5" s="142" t="s">
        <v>76</v>
      </c>
      <c r="M5" s="143"/>
    </row>
    <row r="6" spans="2:13" x14ac:dyDescent="0.25">
      <c r="B6" s="128"/>
      <c r="C6" s="34"/>
      <c r="D6" s="35"/>
      <c r="E6" s="35"/>
      <c r="F6" s="48">
        <f t="shared" ref="F6:F69" si="0">IF($E6="A",4*$D6,IF($E6="A-",3.7*$D6,IF($E6="B+",3.3*$D6,IF($E6="B",3*$D6,IF($E6="B-",2.7*$D6,IF($E6="C+",2.3*$D6,0))))))+IF($E6="C",2*$D6,IF($E6="C-",1.7*$D6,IF($E6="D+",1.3*$D6,IF($E6="D",1*$D6,IF($E6="D-",0.7*$D6,0)))))</f>
        <v>0</v>
      </c>
      <c r="G6" s="117" t="s">
        <v>77</v>
      </c>
      <c r="H6" s="51">
        <f>IF(SUM($D$4:$D10)&lt;=0,0,SUM($F$3:$F10)/SUM($D$3:$D10))</f>
        <v>0</v>
      </c>
      <c r="J6" s="41" t="s">
        <v>25</v>
      </c>
      <c r="L6" s="144" t="s">
        <v>11</v>
      </c>
      <c r="M6" s="147">
        <v>4</v>
      </c>
    </row>
    <row r="7" spans="2:13" x14ac:dyDescent="0.25">
      <c r="B7" s="128"/>
      <c r="C7" s="34"/>
      <c r="D7" s="35"/>
      <c r="E7" s="35"/>
      <c r="F7" s="48">
        <f t="shared" si="0"/>
        <v>0</v>
      </c>
      <c r="G7" s="117" t="s">
        <v>8</v>
      </c>
      <c r="H7" s="50">
        <f>SUM(D4:D10)</f>
        <v>0</v>
      </c>
      <c r="J7" s="41" t="s">
        <v>68</v>
      </c>
      <c r="L7" s="145" t="s">
        <v>25</v>
      </c>
      <c r="M7" s="148">
        <v>3.7</v>
      </c>
    </row>
    <row r="8" spans="2:13" x14ac:dyDescent="0.25">
      <c r="B8" s="128"/>
      <c r="C8" s="34"/>
      <c r="D8" s="35"/>
      <c r="E8" s="35"/>
      <c r="F8" s="48">
        <f t="shared" si="0"/>
        <v>0</v>
      </c>
      <c r="G8" s="118"/>
      <c r="H8" s="50"/>
      <c r="J8" s="41" t="s">
        <v>15</v>
      </c>
      <c r="L8" s="145" t="s">
        <v>68</v>
      </c>
      <c r="M8" s="148">
        <v>3.3</v>
      </c>
    </row>
    <row r="9" spans="2:13" x14ac:dyDescent="0.25">
      <c r="B9" s="128"/>
      <c r="C9" s="34"/>
      <c r="D9" s="35"/>
      <c r="E9" s="35"/>
      <c r="F9" s="48">
        <f t="shared" si="0"/>
        <v>0</v>
      </c>
      <c r="G9" s="118"/>
      <c r="H9" s="50"/>
      <c r="J9" s="41" t="s">
        <v>49</v>
      </c>
      <c r="L9" s="145" t="s">
        <v>15</v>
      </c>
      <c r="M9" s="148">
        <v>3</v>
      </c>
    </row>
    <row r="10" spans="2:13" ht="15.75" thickBot="1" x14ac:dyDescent="0.3">
      <c r="B10" s="129"/>
      <c r="C10" s="37"/>
      <c r="D10" s="38"/>
      <c r="E10" s="38"/>
      <c r="F10" s="53">
        <f t="shared" si="0"/>
        <v>0</v>
      </c>
      <c r="G10" s="119"/>
      <c r="H10" s="55"/>
      <c r="J10" s="41" t="s">
        <v>48</v>
      </c>
      <c r="L10" s="145" t="s">
        <v>49</v>
      </c>
      <c r="M10" s="148">
        <v>2.7</v>
      </c>
    </row>
    <row r="11" spans="2:13" x14ac:dyDescent="0.25">
      <c r="B11" s="127">
        <v>2</v>
      </c>
      <c r="C11" s="102"/>
      <c r="D11" s="103"/>
      <c r="E11" s="103"/>
      <c r="F11" s="105">
        <f t="shared" si="0"/>
        <v>0</v>
      </c>
      <c r="G11" s="56" t="s">
        <v>6</v>
      </c>
      <c r="H11" s="51">
        <f>IF(SUM($D11:$D17)&lt;=0,0,SUM($F11:$F17)/SUM($D11:$D17))</f>
        <v>0</v>
      </c>
      <c r="J11" s="41" t="s">
        <v>69</v>
      </c>
      <c r="L11" s="145" t="s">
        <v>48</v>
      </c>
      <c r="M11" s="148">
        <v>2.2999999999999998</v>
      </c>
    </row>
    <row r="12" spans="2:13" x14ac:dyDescent="0.25">
      <c r="B12" s="128"/>
      <c r="C12" s="34"/>
      <c r="D12" s="35"/>
      <c r="E12" s="35"/>
      <c r="F12" s="48">
        <f t="shared" si="0"/>
        <v>0</v>
      </c>
      <c r="G12" s="49" t="s">
        <v>7</v>
      </c>
      <c r="H12" s="50">
        <f>SUM(D11:D17)</f>
        <v>0</v>
      </c>
      <c r="J12" s="41" t="s">
        <v>70</v>
      </c>
      <c r="L12" s="145" t="s">
        <v>69</v>
      </c>
      <c r="M12" s="148">
        <v>2</v>
      </c>
    </row>
    <row r="13" spans="2:13" x14ac:dyDescent="0.25">
      <c r="B13" s="128"/>
      <c r="C13" s="34"/>
      <c r="D13" s="35"/>
      <c r="E13" s="35"/>
      <c r="F13" s="48">
        <f t="shared" si="0"/>
        <v>0</v>
      </c>
      <c r="G13" s="117" t="s">
        <v>77</v>
      </c>
      <c r="H13" s="51">
        <f>IF(SUM($D$4:$D17)&lt;=0,0,SUM($F$3:$F17)/SUM($D$3:$D17))</f>
        <v>0</v>
      </c>
      <c r="J13" s="41" t="s">
        <v>71</v>
      </c>
      <c r="L13" s="145" t="s">
        <v>70</v>
      </c>
      <c r="M13" s="148">
        <v>1.7</v>
      </c>
    </row>
    <row r="14" spans="2:13" x14ac:dyDescent="0.25">
      <c r="B14" s="128"/>
      <c r="C14" s="34"/>
      <c r="D14" s="35"/>
      <c r="E14" s="35"/>
      <c r="F14" s="48">
        <f t="shared" si="0"/>
        <v>0</v>
      </c>
      <c r="G14" s="49" t="s">
        <v>8</v>
      </c>
      <c r="H14" s="50">
        <f>SUM(D4:D17)</f>
        <v>0</v>
      </c>
      <c r="J14" s="41" t="s">
        <v>72</v>
      </c>
      <c r="L14" s="145" t="s">
        <v>71</v>
      </c>
      <c r="M14" s="148">
        <v>1.3</v>
      </c>
    </row>
    <row r="15" spans="2:13" x14ac:dyDescent="0.25">
      <c r="B15" s="128"/>
      <c r="C15" s="34"/>
      <c r="D15" s="35"/>
      <c r="E15" s="35"/>
      <c r="F15" s="48">
        <f t="shared" si="0"/>
        <v>0</v>
      </c>
      <c r="G15" s="52"/>
      <c r="H15" s="50"/>
      <c r="J15" s="41" t="s">
        <v>73</v>
      </c>
      <c r="L15" s="145" t="s">
        <v>72</v>
      </c>
      <c r="M15" s="148">
        <v>1</v>
      </c>
    </row>
    <row r="16" spans="2:13" x14ac:dyDescent="0.25">
      <c r="B16" s="128"/>
      <c r="C16" s="34"/>
      <c r="D16" s="35"/>
      <c r="E16" s="35"/>
      <c r="F16" s="48">
        <f t="shared" si="0"/>
        <v>0</v>
      </c>
      <c r="G16" s="52"/>
      <c r="H16" s="50"/>
      <c r="J16" s="41" t="s">
        <v>74</v>
      </c>
      <c r="L16" s="145" t="s">
        <v>73</v>
      </c>
      <c r="M16" s="148">
        <v>0.7</v>
      </c>
    </row>
    <row r="17" spans="2:13" ht="15.75" thickBot="1" x14ac:dyDescent="0.3">
      <c r="B17" s="129"/>
      <c r="C17" s="106"/>
      <c r="D17" s="107"/>
      <c r="E17" s="107"/>
      <c r="F17" s="109">
        <f t="shared" si="0"/>
        <v>0</v>
      </c>
      <c r="G17" s="57"/>
      <c r="H17" s="58"/>
      <c r="L17" s="146" t="s">
        <v>74</v>
      </c>
      <c r="M17" s="149">
        <v>0</v>
      </c>
    </row>
    <row r="18" spans="2:13" x14ac:dyDescent="0.25">
      <c r="B18" s="127">
        <v>3</v>
      </c>
      <c r="C18" s="31"/>
      <c r="D18" s="32"/>
      <c r="E18" s="32"/>
      <c r="F18" s="45">
        <f t="shared" si="0"/>
        <v>0</v>
      </c>
      <c r="G18" s="46" t="s">
        <v>6</v>
      </c>
      <c r="H18" s="47">
        <f>IF(SUM($D18:$D24)&lt;=0,0,SUM($F18:$F24)/SUM($D18:$D24))</f>
        <v>0</v>
      </c>
    </row>
    <row r="19" spans="2:13" x14ac:dyDescent="0.25">
      <c r="B19" s="128"/>
      <c r="C19" s="34"/>
      <c r="D19" s="35"/>
      <c r="E19" s="35"/>
      <c r="F19" s="48">
        <f t="shared" si="0"/>
        <v>0</v>
      </c>
      <c r="G19" s="49" t="s">
        <v>7</v>
      </c>
      <c r="H19" s="50">
        <f>SUM(D18:D24)</f>
        <v>0</v>
      </c>
    </row>
    <row r="20" spans="2:13" x14ac:dyDescent="0.25">
      <c r="B20" s="128"/>
      <c r="C20" s="34"/>
      <c r="D20" s="35"/>
      <c r="E20" s="35"/>
      <c r="F20" s="48">
        <f t="shared" si="0"/>
        <v>0</v>
      </c>
      <c r="G20" s="117" t="s">
        <v>77</v>
      </c>
      <c r="H20" s="51">
        <f>IF(SUM($D$4:$D24)&lt;=0,0,SUM($F$3:$F24)/SUM($D$3:$D24))</f>
        <v>0</v>
      </c>
    </row>
    <row r="21" spans="2:13" x14ac:dyDescent="0.25">
      <c r="B21" s="128"/>
      <c r="C21" s="34"/>
      <c r="D21" s="35"/>
      <c r="E21" s="35"/>
      <c r="F21" s="48">
        <f t="shared" si="0"/>
        <v>0</v>
      </c>
      <c r="G21" s="49" t="s">
        <v>8</v>
      </c>
      <c r="H21" s="50">
        <f>SUM(D4:D24)</f>
        <v>0</v>
      </c>
    </row>
    <row r="22" spans="2:13" x14ac:dyDescent="0.25">
      <c r="B22" s="128"/>
      <c r="C22" s="34"/>
      <c r="D22" s="35"/>
      <c r="E22" s="35"/>
      <c r="F22" s="48">
        <f t="shared" si="0"/>
        <v>0</v>
      </c>
      <c r="G22" s="52"/>
      <c r="H22" s="50"/>
    </row>
    <row r="23" spans="2:13" x14ac:dyDescent="0.25">
      <c r="B23" s="128"/>
      <c r="C23" s="34"/>
      <c r="D23" s="35"/>
      <c r="E23" s="35"/>
      <c r="F23" s="48">
        <f t="shared" si="0"/>
        <v>0</v>
      </c>
      <c r="G23" s="52"/>
      <c r="H23" s="50"/>
    </row>
    <row r="24" spans="2:13" ht="15.75" thickBot="1" x14ac:dyDescent="0.3">
      <c r="B24" s="129"/>
      <c r="C24" s="37"/>
      <c r="D24" s="38"/>
      <c r="E24" s="38"/>
      <c r="F24" s="53">
        <f t="shared" si="0"/>
        <v>0</v>
      </c>
      <c r="G24" s="54"/>
      <c r="H24" s="55"/>
    </row>
    <row r="25" spans="2:13" x14ac:dyDescent="0.25">
      <c r="B25" s="127">
        <v>4</v>
      </c>
      <c r="C25" s="102"/>
      <c r="D25" s="103"/>
      <c r="E25" s="103"/>
      <c r="F25" s="105">
        <f t="shared" si="0"/>
        <v>0</v>
      </c>
      <c r="G25" s="56" t="s">
        <v>6</v>
      </c>
      <c r="H25" s="51">
        <f>IF(SUM($D25:$D31)&lt;=0,0,SUM($F25:$F31)/SUM($D25:$D31))</f>
        <v>0</v>
      </c>
    </row>
    <row r="26" spans="2:13" x14ac:dyDescent="0.25">
      <c r="B26" s="128"/>
      <c r="C26" s="34"/>
      <c r="D26" s="35"/>
      <c r="E26" s="35"/>
      <c r="F26" s="48">
        <f t="shared" si="0"/>
        <v>0</v>
      </c>
      <c r="G26" s="49" t="s">
        <v>7</v>
      </c>
      <c r="H26" s="50">
        <f>SUM(D25:D31)</f>
        <v>0</v>
      </c>
    </row>
    <row r="27" spans="2:13" x14ac:dyDescent="0.25">
      <c r="B27" s="128"/>
      <c r="C27" s="34"/>
      <c r="D27" s="35"/>
      <c r="E27" s="35"/>
      <c r="F27" s="48">
        <f t="shared" si="0"/>
        <v>0</v>
      </c>
      <c r="G27" s="117" t="s">
        <v>77</v>
      </c>
      <c r="H27" s="51">
        <f>IF(SUM($D$4:$D31)&lt;=0,0,SUM($F$3:$F31)/SUM($D$3:$D31))</f>
        <v>0</v>
      </c>
    </row>
    <row r="28" spans="2:13" x14ac:dyDescent="0.25">
      <c r="B28" s="128"/>
      <c r="C28" s="34"/>
      <c r="D28" s="35"/>
      <c r="E28" s="35"/>
      <c r="F28" s="48">
        <f t="shared" si="0"/>
        <v>0</v>
      </c>
      <c r="G28" s="49" t="s">
        <v>8</v>
      </c>
      <c r="H28" s="50">
        <f>SUM(D4:D31)</f>
        <v>0</v>
      </c>
    </row>
    <row r="29" spans="2:13" x14ac:dyDescent="0.25">
      <c r="B29" s="128"/>
      <c r="C29" s="34"/>
      <c r="D29" s="35"/>
      <c r="E29" s="35"/>
      <c r="F29" s="48">
        <f t="shared" si="0"/>
        <v>0</v>
      </c>
      <c r="G29" s="52"/>
      <c r="H29" s="50"/>
    </row>
    <row r="30" spans="2:13" x14ac:dyDescent="0.25">
      <c r="B30" s="128"/>
      <c r="C30" s="34"/>
      <c r="D30" s="35"/>
      <c r="E30" s="35"/>
      <c r="F30" s="48">
        <f t="shared" si="0"/>
        <v>0</v>
      </c>
      <c r="G30" s="52"/>
      <c r="H30" s="50"/>
    </row>
    <row r="31" spans="2:13" ht="15.75" thickBot="1" x14ac:dyDescent="0.3">
      <c r="B31" s="129"/>
      <c r="C31" s="106"/>
      <c r="D31" s="107"/>
      <c r="E31" s="107"/>
      <c r="F31" s="109">
        <f t="shared" si="0"/>
        <v>0</v>
      </c>
      <c r="G31" s="57"/>
      <c r="H31" s="55"/>
    </row>
    <row r="32" spans="2:13" x14ac:dyDescent="0.25">
      <c r="B32" s="127">
        <v>5</v>
      </c>
      <c r="C32" s="31"/>
      <c r="D32" s="32"/>
      <c r="E32" s="32"/>
      <c r="F32" s="45">
        <f t="shared" si="0"/>
        <v>0</v>
      </c>
      <c r="G32" s="46" t="s">
        <v>6</v>
      </c>
      <c r="H32" s="51">
        <f>IF(SUM($D32:$D38)&lt;=0,0,SUM($F32:$F38)/SUM($D32:$D38))</f>
        <v>0</v>
      </c>
    </row>
    <row r="33" spans="2:8" x14ac:dyDescent="0.25">
      <c r="B33" s="128"/>
      <c r="C33" s="34"/>
      <c r="D33" s="35"/>
      <c r="E33" s="35"/>
      <c r="F33" s="48">
        <f t="shared" si="0"/>
        <v>0</v>
      </c>
      <c r="G33" s="49" t="s">
        <v>7</v>
      </c>
      <c r="H33" s="50">
        <f>SUM(D32:D38)</f>
        <v>0</v>
      </c>
    </row>
    <row r="34" spans="2:8" x14ac:dyDescent="0.25">
      <c r="B34" s="128"/>
      <c r="C34" s="34"/>
      <c r="D34" s="35"/>
      <c r="E34" s="35"/>
      <c r="F34" s="48">
        <f t="shared" si="0"/>
        <v>0</v>
      </c>
      <c r="G34" s="117" t="s">
        <v>77</v>
      </c>
      <c r="H34" s="51">
        <f>IF(SUM($D$4:$D38)&lt;=0,0,SUM($F$3:$F38)/SUM($D$3:$D38))</f>
        <v>0</v>
      </c>
    </row>
    <row r="35" spans="2:8" x14ac:dyDescent="0.25">
      <c r="B35" s="128"/>
      <c r="C35" s="34"/>
      <c r="D35" s="35"/>
      <c r="E35" s="35"/>
      <c r="F35" s="48">
        <f t="shared" si="0"/>
        <v>0</v>
      </c>
      <c r="G35" s="49" t="s">
        <v>8</v>
      </c>
      <c r="H35" s="50">
        <f>SUM(D4:D38)</f>
        <v>0</v>
      </c>
    </row>
    <row r="36" spans="2:8" x14ac:dyDescent="0.25">
      <c r="B36" s="128"/>
      <c r="C36" s="34"/>
      <c r="D36" s="35"/>
      <c r="E36" s="35"/>
      <c r="F36" s="48">
        <f t="shared" si="0"/>
        <v>0</v>
      </c>
      <c r="G36" s="52"/>
      <c r="H36" s="50"/>
    </row>
    <row r="37" spans="2:8" x14ac:dyDescent="0.25">
      <c r="B37" s="128"/>
      <c r="C37" s="34"/>
      <c r="D37" s="35"/>
      <c r="E37" s="35"/>
      <c r="F37" s="48">
        <f t="shared" si="0"/>
        <v>0</v>
      </c>
      <c r="G37" s="52"/>
      <c r="H37" s="50"/>
    </row>
    <row r="38" spans="2:8" ht="15.75" thickBot="1" x14ac:dyDescent="0.3">
      <c r="B38" s="129"/>
      <c r="C38" s="37"/>
      <c r="D38" s="38"/>
      <c r="E38" s="38"/>
      <c r="F38" s="53">
        <f t="shared" si="0"/>
        <v>0</v>
      </c>
      <c r="G38" s="54"/>
      <c r="H38" s="55"/>
    </row>
    <row r="39" spans="2:8" x14ac:dyDescent="0.25">
      <c r="B39" s="127">
        <v>6</v>
      </c>
      <c r="C39" s="102"/>
      <c r="D39" s="103"/>
      <c r="E39" s="103"/>
      <c r="F39" s="105">
        <f t="shared" si="0"/>
        <v>0</v>
      </c>
      <c r="G39" s="56" t="s">
        <v>6</v>
      </c>
      <c r="H39" s="51">
        <f>IF(SUM($D39:$D45)&lt;=0,0,SUM($F39:$F45)/SUM($D39:$D45))</f>
        <v>0</v>
      </c>
    </row>
    <row r="40" spans="2:8" x14ac:dyDescent="0.25">
      <c r="B40" s="128"/>
      <c r="C40" s="34"/>
      <c r="D40" s="35"/>
      <c r="E40" s="35"/>
      <c r="F40" s="48">
        <f t="shared" si="0"/>
        <v>0</v>
      </c>
      <c r="G40" s="49" t="s">
        <v>7</v>
      </c>
      <c r="H40" s="50">
        <f>SUM(D39:D45)</f>
        <v>0</v>
      </c>
    </row>
    <row r="41" spans="2:8" x14ac:dyDescent="0.25">
      <c r="B41" s="128"/>
      <c r="C41" s="34"/>
      <c r="D41" s="35"/>
      <c r="E41" s="35"/>
      <c r="F41" s="48">
        <f t="shared" si="0"/>
        <v>0</v>
      </c>
      <c r="G41" s="117" t="s">
        <v>77</v>
      </c>
      <c r="H41" s="51">
        <f>IF(SUM($D$4:$D45)&lt;=0,0,SUM($F$3:$F45)/SUM($D$3:$D45))</f>
        <v>0</v>
      </c>
    </row>
    <row r="42" spans="2:8" x14ac:dyDescent="0.25">
      <c r="B42" s="128"/>
      <c r="C42" s="34"/>
      <c r="D42" s="35"/>
      <c r="E42" s="35"/>
      <c r="F42" s="48">
        <f t="shared" si="0"/>
        <v>0</v>
      </c>
      <c r="G42" s="49" t="s">
        <v>8</v>
      </c>
      <c r="H42" s="50">
        <f>SUM(D3:D45)</f>
        <v>0</v>
      </c>
    </row>
    <row r="43" spans="2:8" x14ac:dyDescent="0.25">
      <c r="B43" s="128"/>
      <c r="C43" s="34"/>
      <c r="D43" s="35"/>
      <c r="E43" s="35"/>
      <c r="F43" s="48">
        <f t="shared" si="0"/>
        <v>0</v>
      </c>
      <c r="G43" s="52"/>
      <c r="H43" s="50"/>
    </row>
    <row r="44" spans="2:8" x14ac:dyDescent="0.25">
      <c r="B44" s="128"/>
      <c r="C44" s="34"/>
      <c r="D44" s="35"/>
      <c r="E44" s="35"/>
      <c r="F44" s="48">
        <f t="shared" si="0"/>
        <v>0</v>
      </c>
      <c r="G44" s="52"/>
      <c r="H44" s="50"/>
    </row>
    <row r="45" spans="2:8" ht="15.75" thickBot="1" x14ac:dyDescent="0.3">
      <c r="B45" s="129"/>
      <c r="C45" s="106"/>
      <c r="D45" s="107"/>
      <c r="E45" s="107"/>
      <c r="F45" s="109">
        <f t="shared" si="0"/>
        <v>0</v>
      </c>
      <c r="G45" s="54"/>
      <c r="H45" s="55"/>
    </row>
    <row r="46" spans="2:8" x14ac:dyDescent="0.25">
      <c r="B46" s="127">
        <v>7</v>
      </c>
      <c r="C46" s="31"/>
      <c r="D46" s="32"/>
      <c r="E46" s="32"/>
      <c r="F46" s="45">
        <f t="shared" si="0"/>
        <v>0</v>
      </c>
      <c r="G46" s="56" t="s">
        <v>6</v>
      </c>
      <c r="H46" s="59">
        <f>IF(SUM($D46:$D52)&lt;=0,0,SUM($F46:$F52)/SUM($D46:$D52))</f>
        <v>0</v>
      </c>
    </row>
    <row r="47" spans="2:8" x14ac:dyDescent="0.25">
      <c r="B47" s="128"/>
      <c r="C47" s="34"/>
      <c r="D47" s="35"/>
      <c r="E47" s="35"/>
      <c r="F47" s="48">
        <f t="shared" si="0"/>
        <v>0</v>
      </c>
      <c r="G47" s="49" t="s">
        <v>7</v>
      </c>
      <c r="H47" s="50">
        <f>SUM(D46:D52)</f>
        <v>0</v>
      </c>
    </row>
    <row r="48" spans="2:8" x14ac:dyDescent="0.25">
      <c r="B48" s="128"/>
      <c r="C48" s="34"/>
      <c r="D48" s="35"/>
      <c r="E48" s="35"/>
      <c r="F48" s="48">
        <f t="shared" si="0"/>
        <v>0</v>
      </c>
      <c r="G48" s="117" t="s">
        <v>77</v>
      </c>
      <c r="H48" s="51">
        <f>IF(SUM($D$4:$D52)&lt;=0,0,SUM($F$3:$F52)/SUM($D$3:$D52))</f>
        <v>0</v>
      </c>
    </row>
    <row r="49" spans="2:8" x14ac:dyDescent="0.25">
      <c r="B49" s="128"/>
      <c r="C49" s="34"/>
      <c r="D49" s="35"/>
      <c r="E49" s="35"/>
      <c r="F49" s="48">
        <f t="shared" si="0"/>
        <v>0</v>
      </c>
      <c r="G49" s="49" t="s">
        <v>8</v>
      </c>
      <c r="H49" s="50">
        <f>SUM(D3:D52)</f>
        <v>0</v>
      </c>
    </row>
    <row r="50" spans="2:8" x14ac:dyDescent="0.25">
      <c r="B50" s="128"/>
      <c r="C50" s="34"/>
      <c r="D50" s="35"/>
      <c r="E50" s="35"/>
      <c r="F50" s="48">
        <f t="shared" si="0"/>
        <v>0</v>
      </c>
      <c r="G50" s="52"/>
      <c r="H50" s="50"/>
    </row>
    <row r="51" spans="2:8" x14ac:dyDescent="0.25">
      <c r="B51" s="128"/>
      <c r="C51" s="34"/>
      <c r="D51" s="35"/>
      <c r="E51" s="35"/>
      <c r="F51" s="48">
        <f t="shared" si="0"/>
        <v>0</v>
      </c>
      <c r="G51" s="52"/>
      <c r="H51" s="50"/>
    </row>
    <row r="52" spans="2:8" ht="15.75" thickBot="1" x14ac:dyDescent="0.3">
      <c r="B52" s="129"/>
      <c r="C52" s="37"/>
      <c r="D52" s="38"/>
      <c r="E52" s="38"/>
      <c r="F52" s="53">
        <f t="shared" si="0"/>
        <v>0</v>
      </c>
      <c r="G52" s="54"/>
      <c r="H52" s="55"/>
    </row>
    <row r="53" spans="2:8" x14ac:dyDescent="0.25">
      <c r="B53" s="127">
        <v>8</v>
      </c>
      <c r="C53" s="102"/>
      <c r="D53" s="103"/>
      <c r="E53" s="103"/>
      <c r="F53" s="105">
        <f t="shared" si="0"/>
        <v>0</v>
      </c>
      <c r="G53" s="56" t="s">
        <v>6</v>
      </c>
      <c r="H53" s="51">
        <f>IF(SUM($D53:$D59)&lt;=0,0,SUM($F53:$F59)/SUM($D53:$D59))</f>
        <v>0</v>
      </c>
    </row>
    <row r="54" spans="2:8" x14ac:dyDescent="0.25">
      <c r="B54" s="128"/>
      <c r="C54" s="34"/>
      <c r="D54" s="35"/>
      <c r="E54" s="35"/>
      <c r="F54" s="48">
        <f t="shared" si="0"/>
        <v>0</v>
      </c>
      <c r="G54" s="49" t="s">
        <v>7</v>
      </c>
      <c r="H54" s="50">
        <f>SUM(D53:D59)</f>
        <v>0</v>
      </c>
    </row>
    <row r="55" spans="2:8" x14ac:dyDescent="0.25">
      <c r="B55" s="128"/>
      <c r="C55" s="34"/>
      <c r="D55" s="35"/>
      <c r="E55" s="35"/>
      <c r="F55" s="48">
        <f t="shared" si="0"/>
        <v>0</v>
      </c>
      <c r="G55" s="117" t="s">
        <v>77</v>
      </c>
      <c r="H55" s="51">
        <f>IF(SUM($D$4:$D59)&lt;=0,0,SUM($F$3:$F59)/SUM($D$3:$D59))</f>
        <v>0</v>
      </c>
    </row>
    <row r="56" spans="2:8" x14ac:dyDescent="0.25">
      <c r="B56" s="128"/>
      <c r="C56" s="34"/>
      <c r="D56" s="35"/>
      <c r="E56" s="35"/>
      <c r="F56" s="48">
        <f t="shared" si="0"/>
        <v>0</v>
      </c>
      <c r="G56" s="49" t="s">
        <v>8</v>
      </c>
      <c r="H56" s="50">
        <f>SUM(D3:D59)</f>
        <v>0</v>
      </c>
    </row>
    <row r="57" spans="2:8" x14ac:dyDescent="0.25">
      <c r="B57" s="128"/>
      <c r="C57" s="34"/>
      <c r="D57" s="35"/>
      <c r="E57" s="35"/>
      <c r="F57" s="48">
        <f t="shared" si="0"/>
        <v>0</v>
      </c>
      <c r="G57" s="52"/>
      <c r="H57" s="50"/>
    </row>
    <row r="58" spans="2:8" x14ac:dyDescent="0.25">
      <c r="B58" s="128"/>
      <c r="C58" s="34"/>
      <c r="D58" s="35"/>
      <c r="E58" s="35"/>
      <c r="F58" s="48">
        <f t="shared" si="0"/>
        <v>0</v>
      </c>
      <c r="G58" s="52"/>
      <c r="H58" s="50"/>
    </row>
    <row r="59" spans="2:8" ht="15.75" thickBot="1" x14ac:dyDescent="0.3">
      <c r="B59" s="129"/>
      <c r="C59" s="106"/>
      <c r="D59" s="107"/>
      <c r="E59" s="107"/>
      <c r="F59" s="109">
        <f t="shared" si="0"/>
        <v>0</v>
      </c>
      <c r="G59" s="57"/>
      <c r="H59" s="55"/>
    </row>
    <row r="60" spans="2:8" x14ac:dyDescent="0.25">
      <c r="B60" s="127">
        <v>9</v>
      </c>
      <c r="C60" s="31"/>
      <c r="D60" s="32"/>
      <c r="E60" s="32"/>
      <c r="F60" s="45">
        <f t="shared" si="0"/>
        <v>0</v>
      </c>
      <c r="G60" s="46" t="s">
        <v>6</v>
      </c>
      <c r="H60" s="51">
        <f>IF(SUM($D60:$D66)&lt;=0,0,SUM($F60:$F66)/SUM($D60:$D66))</f>
        <v>0</v>
      </c>
    </row>
    <row r="61" spans="2:8" x14ac:dyDescent="0.25">
      <c r="B61" s="128"/>
      <c r="C61" s="34"/>
      <c r="D61" s="35"/>
      <c r="E61" s="35"/>
      <c r="F61" s="48">
        <f t="shared" si="0"/>
        <v>0</v>
      </c>
      <c r="G61" s="49" t="s">
        <v>7</v>
      </c>
      <c r="H61" s="50">
        <f>SUM(D60:D66)</f>
        <v>0</v>
      </c>
    </row>
    <row r="62" spans="2:8" x14ac:dyDescent="0.25">
      <c r="B62" s="128"/>
      <c r="C62" s="34"/>
      <c r="D62" s="35"/>
      <c r="E62" s="35"/>
      <c r="F62" s="48">
        <f t="shared" si="0"/>
        <v>0</v>
      </c>
      <c r="G62" s="117" t="s">
        <v>77</v>
      </c>
      <c r="H62" s="51">
        <f>IF(SUM($D$4:$D66)&lt;=0,0,SUM($F$3:$F66)/SUM($D$3:$D66))</f>
        <v>0</v>
      </c>
    </row>
    <row r="63" spans="2:8" x14ac:dyDescent="0.25">
      <c r="B63" s="128"/>
      <c r="C63" s="34"/>
      <c r="D63" s="35"/>
      <c r="E63" s="35"/>
      <c r="F63" s="48">
        <f>IF($E63="A",4*$D63,IF($E63="A-",3.7*$D63,IF($E63="B+",3.3*$D63,IF($E63="B",3*$D63,IF($E63="B-",2.7*$D63,IF($E63="C+",2.3*$D63,0))))))+IF($E63="C",2*$D63,IF($E63="C-",1.7*$D63,IF($E63="D+",1.3*$D63,IF($E63="D",1*$D63,IF($E63="D-",0.7*$D63,0)))))</f>
        <v>0</v>
      </c>
      <c r="G63" s="49" t="s">
        <v>8</v>
      </c>
      <c r="H63" s="50">
        <f>SUM(D3:D66)</f>
        <v>0</v>
      </c>
    </row>
    <row r="64" spans="2:8" x14ac:dyDescent="0.25">
      <c r="B64" s="128"/>
      <c r="C64" s="34"/>
      <c r="D64" s="35"/>
      <c r="E64" s="35"/>
      <c r="F64" s="48">
        <f t="shared" si="0"/>
        <v>0</v>
      </c>
      <c r="G64" s="52"/>
      <c r="H64" s="50"/>
    </row>
    <row r="65" spans="1:8" x14ac:dyDescent="0.25">
      <c r="B65" s="128"/>
      <c r="C65" s="34"/>
      <c r="D65" s="35"/>
      <c r="E65" s="35"/>
      <c r="F65" s="48">
        <f t="shared" si="0"/>
        <v>0</v>
      </c>
      <c r="G65" s="52"/>
      <c r="H65" s="50"/>
    </row>
    <row r="66" spans="1:8" ht="15.75" thickBot="1" x14ac:dyDescent="0.3">
      <c r="B66" s="129"/>
      <c r="C66" s="37"/>
      <c r="D66" s="38"/>
      <c r="E66" s="38"/>
      <c r="F66" s="53">
        <f t="shared" si="0"/>
        <v>0</v>
      </c>
      <c r="G66" s="54"/>
      <c r="H66" s="55"/>
    </row>
    <row r="67" spans="1:8" x14ac:dyDescent="0.25">
      <c r="B67" s="127">
        <v>10</v>
      </c>
      <c r="C67" s="102"/>
      <c r="D67" s="103"/>
      <c r="E67" s="103"/>
      <c r="F67" s="105">
        <f t="shared" si="0"/>
        <v>0</v>
      </c>
      <c r="G67" s="56" t="s">
        <v>6</v>
      </c>
      <c r="H67" s="51">
        <f>IF(SUM($D67:$D73)&lt;=0,0,SUM($F67:$F73)/SUM($D67:$D73))</f>
        <v>0</v>
      </c>
    </row>
    <row r="68" spans="1:8" x14ac:dyDescent="0.25">
      <c r="B68" s="128"/>
      <c r="C68" s="34"/>
      <c r="D68" s="35"/>
      <c r="E68" s="35"/>
      <c r="F68" s="48">
        <f t="shared" si="0"/>
        <v>0</v>
      </c>
      <c r="G68" s="49" t="s">
        <v>7</v>
      </c>
      <c r="H68" s="50">
        <f>SUM(D67:D73)</f>
        <v>0</v>
      </c>
    </row>
    <row r="69" spans="1:8" x14ac:dyDescent="0.25">
      <c r="B69" s="128"/>
      <c r="C69" s="34"/>
      <c r="D69" s="35"/>
      <c r="E69" s="35"/>
      <c r="F69" s="48">
        <f t="shared" si="0"/>
        <v>0</v>
      </c>
      <c r="G69" s="117" t="s">
        <v>77</v>
      </c>
      <c r="H69" s="51">
        <f>IF(SUM($D$4:$D73)&lt;=0,0,SUM($F$3:$F73)/SUM($D$3:$D73))</f>
        <v>0</v>
      </c>
    </row>
    <row r="70" spans="1:8" x14ac:dyDescent="0.25">
      <c r="B70" s="128"/>
      <c r="C70" s="34"/>
      <c r="D70" s="35"/>
      <c r="E70" s="35"/>
      <c r="F70" s="48">
        <f>IF($E70="A",4*$D70,IF($E70="A-",3.7*$D70,IF($E70="B+",3.3*$D70,IF($E70="B",3*$D70,IF($E70="B-",2.7*$D70,IF($E70="C+",2.3*$D70,0))))))+IF($E70="C",2*$D70,IF($E70="C-",1.7*$D70,IF($E70="D+",1.3*$D70,IF($E70="D",1*$D70,IF($E70="D-",0.7*$D70,0)))))</f>
        <v>0</v>
      </c>
      <c r="G70" s="49" t="s">
        <v>8</v>
      </c>
      <c r="H70" s="50">
        <f>SUM(D3:D73)</f>
        <v>0</v>
      </c>
    </row>
    <row r="71" spans="1:8" x14ac:dyDescent="0.25">
      <c r="B71" s="128"/>
      <c r="C71" s="34"/>
      <c r="D71" s="35"/>
      <c r="E71" s="35"/>
      <c r="F71" s="48">
        <f>IF($E71="A",4*$D71,IF($E71="A-",3.7*$D71,IF($E71="B+",3.3*$D71,IF($E71="B",3*$D71,IF($E71="B-",2.7*$D71,IF($E71="C+",2.3*$D71,0))))))+IF($E71="C",2*$D71,IF($E71="C-",1.7*$D71,IF($E71="D+",1.3*$D71,IF($E71="D",1*$D71,IF($E71="D-",0.7*$D71,0)))))</f>
        <v>0</v>
      </c>
      <c r="G71" s="52"/>
      <c r="H71" s="50"/>
    </row>
    <row r="72" spans="1:8" x14ac:dyDescent="0.25">
      <c r="B72" s="128"/>
      <c r="C72" s="34"/>
      <c r="D72" s="35"/>
      <c r="E72" s="35"/>
      <c r="F72" s="48">
        <f>IF($E72="A",4*$D72,IF($E72="A-",3.7*$D72,IF($E72="B+",3.3*$D72,IF($E72="B",3*$D72,IF($E72="B-",2.7*$D72,IF($E72="C+",2.3*$D72,0))))))+IF($E72="C",2*$D72,IF($E72="C-",1.7*$D72,IF($E72="D+",1.3*$D72,IF($E72="D",1*$D72,IF($E72="D-",0.7*$D72,0)))))</f>
        <v>0</v>
      </c>
      <c r="G72" s="52"/>
      <c r="H72" s="50"/>
    </row>
    <row r="73" spans="1:8" ht="15.75" thickBot="1" x14ac:dyDescent="0.3">
      <c r="B73" s="129"/>
      <c r="C73" s="37"/>
      <c r="D73" s="38"/>
      <c r="E73" s="35"/>
      <c r="F73" s="48">
        <f>IF($E73="A",4*$D73,IF($E73="A-",3.7*$D73,IF($E73="B+",3.3*$D73,IF($E73="B",3*$D73,IF($E73="B-",2.7*$D73,IF($E73="C+",2.3*$D73,0))))))+IF($E73="C",2*$D73,IF($E73="C-",1.7*$D73,IF($E73="D+",1.3*$D73,IF($E73="D",1*$D73,IF($E73="D-",0.7*$D73,0)))))</f>
        <v>0</v>
      </c>
      <c r="G73" s="54"/>
      <c r="H73" s="55"/>
    </row>
    <row r="74" spans="1:8" x14ac:dyDescent="0.25">
      <c r="B74" s="130" t="s">
        <v>10</v>
      </c>
      <c r="C74" s="31"/>
      <c r="D74" s="32"/>
      <c r="E74" s="33"/>
      <c r="F74" s="60" t="s">
        <v>5</v>
      </c>
    </row>
    <row r="75" spans="1:8" x14ac:dyDescent="0.25">
      <c r="B75" s="131"/>
      <c r="C75" s="34"/>
      <c r="D75" s="35"/>
      <c r="E75" s="36"/>
      <c r="F75" s="48" t="s">
        <v>5</v>
      </c>
    </row>
    <row r="76" spans="1:8" x14ac:dyDescent="0.25">
      <c r="B76" s="131"/>
      <c r="C76" s="34"/>
      <c r="D76" s="35"/>
      <c r="E76" s="36"/>
      <c r="F76" s="48" t="s">
        <v>5</v>
      </c>
    </row>
    <row r="77" spans="1:8" x14ac:dyDescent="0.25">
      <c r="B77" s="131"/>
      <c r="C77" s="34"/>
      <c r="D77" s="35"/>
      <c r="E77" s="36"/>
      <c r="F77" s="48" t="s">
        <v>5</v>
      </c>
    </row>
    <row r="78" spans="1:8" x14ac:dyDescent="0.25">
      <c r="B78" s="131"/>
      <c r="C78" s="34"/>
      <c r="D78" s="35"/>
      <c r="E78" s="36"/>
      <c r="F78" s="48" t="s">
        <v>5</v>
      </c>
    </row>
    <row r="79" spans="1:8" x14ac:dyDescent="0.25">
      <c r="B79" s="131"/>
      <c r="C79" s="34"/>
      <c r="D79" s="35"/>
      <c r="E79" s="36"/>
      <c r="F79" s="48" t="s">
        <v>5</v>
      </c>
    </row>
    <row r="80" spans="1:8" s="40" customFormat="1" x14ac:dyDescent="0.25">
      <c r="A80" s="4"/>
      <c r="B80" s="132"/>
      <c r="C80" s="34"/>
      <c r="D80" s="35"/>
      <c r="E80" s="36"/>
      <c r="F80" s="48" t="s">
        <v>5</v>
      </c>
    </row>
    <row r="81" spans="1:8" s="40" customFormat="1" x14ac:dyDescent="0.25">
      <c r="A81" s="4"/>
      <c r="B81" s="132"/>
      <c r="C81" s="34"/>
      <c r="D81" s="35"/>
      <c r="E81" s="36"/>
      <c r="F81" s="48" t="s">
        <v>5</v>
      </c>
    </row>
    <row r="82" spans="1:8" s="40" customFormat="1" x14ac:dyDescent="0.25">
      <c r="A82" s="4"/>
      <c r="B82" s="132"/>
      <c r="C82" s="34"/>
      <c r="D82" s="35"/>
      <c r="E82" s="36"/>
      <c r="F82" s="48" t="s">
        <v>5</v>
      </c>
    </row>
    <row r="83" spans="1:8" s="40" customFormat="1" x14ac:dyDescent="0.25">
      <c r="A83" s="4"/>
      <c r="B83" s="132"/>
      <c r="C83" s="34"/>
      <c r="D83" s="35"/>
      <c r="E83" s="36"/>
      <c r="F83" s="48" t="s">
        <v>5</v>
      </c>
    </row>
    <row r="84" spans="1:8" s="40" customFormat="1" x14ac:dyDescent="0.25">
      <c r="A84" s="4"/>
      <c r="B84" s="132"/>
      <c r="C84" s="34"/>
      <c r="D84" s="35"/>
      <c r="E84" s="36"/>
      <c r="F84" s="48" t="s">
        <v>5</v>
      </c>
    </row>
    <row r="85" spans="1:8" s="40" customFormat="1" x14ac:dyDescent="0.25">
      <c r="A85" s="4"/>
      <c r="B85" s="132"/>
      <c r="C85" s="34"/>
      <c r="D85" s="35"/>
      <c r="E85" s="36"/>
      <c r="F85" s="48" t="s">
        <v>5</v>
      </c>
    </row>
    <row r="86" spans="1:8" s="40" customFormat="1" x14ac:dyDescent="0.25">
      <c r="A86" s="4"/>
      <c r="B86" s="132"/>
      <c r="C86" s="34"/>
      <c r="D86" s="35"/>
      <c r="E86" s="36"/>
      <c r="F86" s="48" t="s">
        <v>5</v>
      </c>
    </row>
    <row r="87" spans="1:8" s="40" customFormat="1" x14ac:dyDescent="0.25">
      <c r="A87" s="4"/>
      <c r="B87" s="132"/>
      <c r="C87" s="34"/>
      <c r="D87" s="35"/>
      <c r="E87" s="36"/>
      <c r="F87" s="48" t="s">
        <v>5</v>
      </c>
    </row>
    <row r="88" spans="1:8" s="40" customFormat="1" x14ac:dyDescent="0.25">
      <c r="A88" s="4"/>
      <c r="B88" s="132"/>
      <c r="C88" s="34"/>
      <c r="D88" s="35"/>
      <c r="E88" s="36"/>
      <c r="F88" s="48" t="s">
        <v>5</v>
      </c>
    </row>
    <row r="89" spans="1:8" s="40" customFormat="1" x14ac:dyDescent="0.25">
      <c r="A89" s="4"/>
      <c r="B89" s="132"/>
      <c r="C89" s="34"/>
      <c r="D89" s="35"/>
      <c r="E89" s="36"/>
      <c r="F89" s="48" t="s">
        <v>5</v>
      </c>
    </row>
    <row r="90" spans="1:8" s="40" customFormat="1" x14ac:dyDescent="0.25">
      <c r="A90" s="4"/>
      <c r="B90" s="132"/>
      <c r="C90" s="34"/>
      <c r="D90" s="35"/>
      <c r="E90" s="36"/>
      <c r="F90" s="48" t="s">
        <v>5</v>
      </c>
    </row>
    <row r="91" spans="1:8" s="40" customFormat="1" x14ac:dyDescent="0.25">
      <c r="A91" s="4"/>
      <c r="B91" s="132"/>
      <c r="C91" s="34"/>
      <c r="D91" s="35"/>
      <c r="E91" s="36"/>
      <c r="F91" s="48" t="s">
        <v>5</v>
      </c>
    </row>
    <row r="92" spans="1:8" s="40" customFormat="1" x14ac:dyDescent="0.25">
      <c r="A92" s="4"/>
      <c r="B92" s="132"/>
      <c r="C92" s="34"/>
      <c r="D92" s="35"/>
      <c r="E92" s="36"/>
      <c r="F92" s="48" t="s">
        <v>5</v>
      </c>
    </row>
    <row r="93" spans="1:8" s="40" customFormat="1" x14ac:dyDescent="0.25">
      <c r="A93" s="4"/>
      <c r="B93" s="132"/>
      <c r="C93" s="34"/>
      <c r="D93" s="35"/>
      <c r="E93" s="36"/>
      <c r="F93" s="48" t="s">
        <v>5</v>
      </c>
    </row>
    <row r="94" spans="1:8" s="40" customFormat="1" x14ac:dyDescent="0.25">
      <c r="A94" s="4"/>
      <c r="B94" s="132"/>
      <c r="C94" s="34"/>
      <c r="D94" s="35"/>
      <c r="E94" s="36"/>
      <c r="F94" s="48" t="s">
        <v>5</v>
      </c>
    </row>
    <row r="95" spans="1:8" s="40" customFormat="1" ht="15.75" thickBot="1" x14ac:dyDescent="0.3">
      <c r="A95" s="4"/>
      <c r="B95" s="133"/>
      <c r="C95" s="37"/>
      <c r="D95" s="38"/>
      <c r="E95" s="39"/>
      <c r="F95" s="53" t="s">
        <v>5</v>
      </c>
    </row>
    <row r="96" spans="1:8" s="4" customFormat="1" ht="15.75" thickBot="1" x14ac:dyDescent="0.3">
      <c r="G96" s="40"/>
      <c r="H96" s="40"/>
    </row>
    <row r="97" spans="2:8" s="4" customFormat="1" x14ac:dyDescent="0.25">
      <c r="B97" s="61" t="s">
        <v>8</v>
      </c>
      <c r="C97" s="45">
        <f>SUM(D3:D95)</f>
        <v>0</v>
      </c>
      <c r="G97" s="40"/>
      <c r="H97" s="40"/>
    </row>
    <row r="98" spans="2:8" s="4" customFormat="1" ht="15.75" thickBot="1" x14ac:dyDescent="0.3">
      <c r="B98" s="62" t="s">
        <v>9</v>
      </c>
      <c r="C98" s="63">
        <f>IF(ISNUMBER($D$4)=FALSE,0,SUM(F3:F73)/SUM(D3:D73))</f>
        <v>0</v>
      </c>
      <c r="G98" s="40"/>
      <c r="H98" s="40"/>
    </row>
    <row r="99" spans="2:8" s="4" customFormat="1" ht="15.75" thickBot="1" x14ac:dyDescent="0.3">
      <c r="G99" s="40"/>
      <c r="H99" s="40"/>
    </row>
    <row r="100" spans="2:8" s="4" customFormat="1" ht="15.75" thickBot="1" x14ac:dyDescent="0.3">
      <c r="B100" s="125" t="s">
        <v>60</v>
      </c>
      <c r="C100" s="126"/>
      <c r="G100" s="40"/>
      <c r="H100" s="40"/>
    </row>
    <row r="101" spans="2:8" s="4" customFormat="1" x14ac:dyDescent="0.25">
      <c r="B101" s="151" t="s">
        <v>80</v>
      </c>
      <c r="C101" s="97"/>
      <c r="G101" s="40"/>
      <c r="H101" s="40"/>
    </row>
    <row r="102" spans="2:8" s="4" customFormat="1" ht="15.75" thickBot="1" x14ac:dyDescent="0.3">
      <c r="B102" s="94" t="s">
        <v>78</v>
      </c>
      <c r="C102" s="99"/>
      <c r="G102" s="40"/>
      <c r="H102" s="40"/>
    </row>
    <row r="103" spans="2:8" s="4" customFormat="1" x14ac:dyDescent="0.25">
      <c r="B103" s="150" t="s">
        <v>79</v>
      </c>
      <c r="C103" s="97"/>
      <c r="G103" s="40"/>
      <c r="H103" s="40"/>
    </row>
    <row r="104" spans="2:8" s="4" customFormat="1" x14ac:dyDescent="0.25">
      <c r="B104" s="100" t="s">
        <v>67</v>
      </c>
      <c r="C104" s="113" t="e">
        <f>CONCATENATE(IF($C$105&gt;4,"Impossible",IF(AND($C$105&gt;3.7,$C$105&lt;=4),"A",IF(AND($C$105&gt;3.3,$C$105&lt;=3.7),"A-",IF(AND($C$105&gt;3,$C$105&lt;=3.3),"B+",IF(AND($C$105&gt;2.7,$C$105&lt;=3),"B",IF(AND($C$105&gt;2.3,$C$105&lt;=2.7),"B-",IF(AND($C$105&gt;2,$C$105&lt;=2.3),"C+",""))))))),IF($C$105&gt;2,"",IF(AND($C$105&gt;1.7,$C$105&lt;=2),"C",IF(AND($C$105&gt;1.3,$C$105&lt;=1.7),"C-",IF(AND($C$105&gt;1,$C$105&lt;=1.3),"D+",IF(AND($C$105&gt;0.7,$C$105&lt;=1),"D",IF(AND($C$105&gt;0,$C$105&lt;=0.7),"D-","Got It")))))))</f>
        <v>#DIV/0!</v>
      </c>
      <c r="G104" s="40"/>
      <c r="H104" s="40"/>
    </row>
    <row r="105" spans="2:8" s="4" customFormat="1" hidden="1" x14ac:dyDescent="0.25">
      <c r="B105" s="112" t="s">
        <v>64</v>
      </c>
      <c r="C105" s="114" t="e">
        <f>$C$106/$C$103</f>
        <v>#DIV/0!</v>
      </c>
      <c r="G105" s="40"/>
      <c r="H105" s="40"/>
    </row>
    <row r="106" spans="2:8" s="4" customFormat="1" ht="255.75" hidden="1" thickBot="1" x14ac:dyDescent="0.3">
      <c r="B106" s="110" t="s">
        <v>62</v>
      </c>
      <c r="C106" s="115">
        <f>(($C$107*($C$101+$C$103)-($C$102*$C$101)))</f>
        <v>0</v>
      </c>
      <c r="E106" s="111" t="s">
        <v>63</v>
      </c>
      <c r="G106" s="40"/>
      <c r="H106" s="40"/>
    </row>
    <row r="107" spans="2:8" s="4" customFormat="1" ht="15.75" thickBot="1" x14ac:dyDescent="0.3">
      <c r="B107" s="95" t="s">
        <v>61</v>
      </c>
      <c r="C107" s="96"/>
      <c r="G107" s="40"/>
      <c r="H107" s="40"/>
    </row>
  </sheetData>
  <sheetProtection algorithmName="SHA-512" hashValue="MQM8i0YYCXKoIUNNOlIoMK3+E6stU1EHvFUssYl4ROXP1x7szEwaVCHtLNJHpQQz8S/TOBWw1MJRQwL3FUCnQg==" saltValue="2mmEoQKlAKbvtJH6SChFTw==" spinCount="100000" sheet="1" objects="1" scenarios="1" selectLockedCells="1"/>
  <mergeCells count="14">
    <mergeCell ref="L5:M5"/>
    <mergeCell ref="B32:B38"/>
    <mergeCell ref="B2:F2"/>
    <mergeCell ref="B4:B10"/>
    <mergeCell ref="B11:B17"/>
    <mergeCell ref="B18:B24"/>
    <mergeCell ref="B25:B31"/>
    <mergeCell ref="B100:C100"/>
    <mergeCell ref="B39:B45"/>
    <mergeCell ref="B46:B52"/>
    <mergeCell ref="B53:B59"/>
    <mergeCell ref="B60:B66"/>
    <mergeCell ref="B67:B73"/>
    <mergeCell ref="B74:B95"/>
  </mergeCells>
  <dataValidations count="1">
    <dataValidation type="list" allowBlank="1" showInputMessage="1" showErrorMessage="1" sqref="E4:E73">
      <formula1>$J$5:$J$16</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32"/>
  <sheetViews>
    <sheetView workbookViewId="0">
      <selection activeCell="I27" sqref="I27"/>
    </sheetView>
  </sheetViews>
  <sheetFormatPr defaultRowHeight="15" x14ac:dyDescent="0.25"/>
  <cols>
    <col min="2" max="2" width="27" customWidth="1"/>
    <col min="3" max="3" width="25.5703125" customWidth="1"/>
    <col min="4" max="4" width="15.42578125" customWidth="1"/>
    <col min="5" max="5" width="19.85546875" customWidth="1"/>
  </cols>
  <sheetData>
    <row r="1" spans="2:5" ht="15.75" thickBot="1" x14ac:dyDescent="0.3"/>
    <row r="2" spans="2:5" ht="25.5" customHeight="1" thickBot="1" x14ac:dyDescent="0.3">
      <c r="B2" s="137" t="s">
        <v>38</v>
      </c>
      <c r="C2" s="138"/>
      <c r="D2" s="138"/>
      <c r="E2" s="139"/>
    </row>
    <row r="3" spans="2:5" ht="15.75" thickBot="1" x14ac:dyDescent="0.3">
      <c r="B3" s="6" t="s">
        <v>12</v>
      </c>
      <c r="C3" s="7" t="s">
        <v>13</v>
      </c>
      <c r="D3" s="7" t="s">
        <v>14</v>
      </c>
      <c r="E3" s="8" t="s">
        <v>24</v>
      </c>
    </row>
    <row r="4" spans="2:5" x14ac:dyDescent="0.25">
      <c r="B4" s="14" t="s">
        <v>16</v>
      </c>
      <c r="C4" s="15">
        <v>0.1</v>
      </c>
      <c r="D4" s="16">
        <v>90</v>
      </c>
      <c r="E4" s="5">
        <f>$D4*$C4</f>
        <v>9</v>
      </c>
    </row>
    <row r="5" spans="2:5" x14ac:dyDescent="0.25">
      <c r="B5" s="17" t="s">
        <v>17</v>
      </c>
      <c r="C5" s="18">
        <v>0.14000000000000001</v>
      </c>
      <c r="D5" s="19">
        <v>70</v>
      </c>
      <c r="E5" s="1">
        <f t="shared" ref="E5:E11" si="0">$D5*$C5</f>
        <v>9.8000000000000007</v>
      </c>
    </row>
    <row r="6" spans="2:5" x14ac:dyDescent="0.25">
      <c r="B6" s="17" t="s">
        <v>18</v>
      </c>
      <c r="C6" s="18">
        <v>0.14000000000000001</v>
      </c>
      <c r="D6" s="19">
        <v>98</v>
      </c>
      <c r="E6" s="1">
        <f t="shared" si="0"/>
        <v>13.72</v>
      </c>
    </row>
    <row r="7" spans="2:5" x14ac:dyDescent="0.25">
      <c r="B7" s="17" t="s">
        <v>19</v>
      </c>
      <c r="C7" s="18">
        <v>0.14000000000000001</v>
      </c>
      <c r="D7" s="19">
        <v>61</v>
      </c>
      <c r="E7" s="1">
        <f t="shared" si="0"/>
        <v>8.5400000000000009</v>
      </c>
    </row>
    <row r="8" spans="2:5" x14ac:dyDescent="0.25">
      <c r="B8" s="17" t="s">
        <v>20</v>
      </c>
      <c r="C8" s="18">
        <v>0.1</v>
      </c>
      <c r="D8" s="19">
        <v>95</v>
      </c>
      <c r="E8" s="1">
        <f t="shared" si="0"/>
        <v>9.5</v>
      </c>
    </row>
    <row r="9" spans="2:5" x14ac:dyDescent="0.25">
      <c r="B9" s="17" t="s">
        <v>21</v>
      </c>
      <c r="C9" s="18">
        <v>0.08</v>
      </c>
      <c r="D9" s="19">
        <v>100</v>
      </c>
      <c r="E9" s="1">
        <f t="shared" si="0"/>
        <v>8</v>
      </c>
    </row>
    <row r="10" spans="2:5" x14ac:dyDescent="0.25">
      <c r="B10" s="17" t="s">
        <v>22</v>
      </c>
      <c r="C10" s="18">
        <v>0.05</v>
      </c>
      <c r="D10" s="19">
        <v>98</v>
      </c>
      <c r="E10" s="1">
        <f t="shared" si="0"/>
        <v>4.9000000000000004</v>
      </c>
    </row>
    <row r="11" spans="2:5" x14ac:dyDescent="0.25">
      <c r="B11" s="17" t="s">
        <v>23</v>
      </c>
      <c r="C11" s="18">
        <v>0.05</v>
      </c>
      <c r="D11" s="19">
        <v>96</v>
      </c>
      <c r="E11" s="1">
        <f t="shared" si="0"/>
        <v>4.8000000000000007</v>
      </c>
    </row>
    <row r="12" spans="2:5" x14ac:dyDescent="0.25">
      <c r="B12" s="17"/>
      <c r="C12" s="20"/>
      <c r="D12" s="20"/>
      <c r="E12" s="1"/>
    </row>
    <row r="13" spans="2:5" x14ac:dyDescent="0.25">
      <c r="B13" s="17"/>
      <c r="C13" s="19"/>
      <c r="D13" s="19"/>
      <c r="E13" s="1"/>
    </row>
    <row r="14" spans="2:5" x14ac:dyDescent="0.25">
      <c r="B14" s="25"/>
      <c r="C14" s="26"/>
      <c r="D14" s="26"/>
      <c r="E14" s="27"/>
    </row>
    <row r="15" spans="2:5" ht="15.75" thickBot="1" x14ac:dyDescent="0.3">
      <c r="B15" s="9" t="s">
        <v>42</v>
      </c>
      <c r="C15" s="23">
        <v>0.2</v>
      </c>
      <c r="D15" s="24">
        <v>0</v>
      </c>
      <c r="E15" s="22">
        <f>$D15*$C15</f>
        <v>0</v>
      </c>
    </row>
    <row r="16" spans="2:5" ht="15.75" thickBot="1" x14ac:dyDescent="0.3">
      <c r="B16" s="9" t="s">
        <v>40</v>
      </c>
      <c r="C16" s="2">
        <f>SUM(C4:C15)</f>
        <v>1</v>
      </c>
      <c r="D16" s="21" t="s">
        <v>41</v>
      </c>
      <c r="E16" s="3">
        <f>SUM(E4:E15)</f>
        <v>68.260000000000005</v>
      </c>
    </row>
    <row r="17" spans="2:5" ht="15.75" thickBot="1" x14ac:dyDescent="0.3"/>
    <row r="18" spans="2:5" ht="15.75" thickBot="1" x14ac:dyDescent="0.3">
      <c r="B18" s="140" t="s">
        <v>39</v>
      </c>
      <c r="C18" s="141"/>
    </row>
    <row r="19" spans="2:5" x14ac:dyDescent="0.25">
      <c r="B19" s="10" t="s">
        <v>26</v>
      </c>
      <c r="C19" s="28" t="str">
        <f>IF(((93-($E$16-$E$15))/$C$15)&lt;=0,"Got It",IF(((93-($E$16-$E$15))/$C$15)&gt;100,"Impossible",((93-($E$16-$E$15))/$C$15)))</f>
        <v>Impossible</v>
      </c>
    </row>
    <row r="20" spans="2:5" x14ac:dyDescent="0.25">
      <c r="B20" s="11" t="s">
        <v>27</v>
      </c>
      <c r="C20" s="28" t="str">
        <f>IF(((90-($E$16-$E$15))/$C$15)&lt;=0,"Got It",IF(((90-($E$16-$E$15))/$C$15)&gt;100,"Impossible",((90-($E$16-$E$15))/$C$15)))</f>
        <v>Impossible</v>
      </c>
    </row>
    <row r="21" spans="2:5" x14ac:dyDescent="0.25">
      <c r="B21" s="11" t="s">
        <v>28</v>
      </c>
      <c r="C21" s="29">
        <f>IF(((87-($E$16-$E$15))/$C$15)&lt;=0,"Got It",IF(((87-($E$16-$E$15))/$C$15)&gt;100,"Impossible",((87-($E$16-$E$15))/$C$15)))</f>
        <v>93.699999999999974</v>
      </c>
    </row>
    <row r="22" spans="2:5" x14ac:dyDescent="0.25">
      <c r="B22" s="12" t="s">
        <v>29</v>
      </c>
      <c r="C22" s="28">
        <f>IF(((83-($E$16-$E$15))/$C$15)&lt;=0,"Got It",IF(((83-($E$16-$E$15))/$C$15)&gt;100,"Impossible",((83-($E$16-$E$15))/$C$15)))</f>
        <v>73.699999999999974</v>
      </c>
    </row>
    <row r="23" spans="2:5" x14ac:dyDescent="0.25">
      <c r="B23" s="12" t="s">
        <v>30</v>
      </c>
      <c r="C23" s="28">
        <f>IF(((80-($E$16-$E$15))/$C$15)&lt;=0,"Got It",IF(((80-($E$16-$E$15))/$C$15)&gt;100,"Impossible",((80-($E$16-$E$15))/$C$15)))</f>
        <v>58.699999999999974</v>
      </c>
    </row>
    <row r="24" spans="2:5" x14ac:dyDescent="0.25">
      <c r="B24" s="12" t="s">
        <v>32</v>
      </c>
      <c r="C24" s="28">
        <f>IF(((77-($E$16-$E$15))/$C$15)&lt;=0,"Got It",IF(((77-($E$16-$E$15))/$C$15)&gt;100,"Impossible",((77-($E$16-$E$15))/$C$15)))</f>
        <v>43.699999999999974</v>
      </c>
    </row>
    <row r="25" spans="2:5" x14ac:dyDescent="0.25">
      <c r="B25" s="12" t="s">
        <v>31</v>
      </c>
      <c r="C25" s="28">
        <f>IF(((73-($E$16-$E$15))/$C$15)&lt;=0,"Got It",IF(((73-($E$16-$E$15))/$C$15)&gt;100,"Impossible",((73-($E$16-$E$15))/$C$15)))</f>
        <v>23.699999999999974</v>
      </c>
    </row>
    <row r="26" spans="2:5" x14ac:dyDescent="0.25">
      <c r="B26" s="12" t="s">
        <v>33</v>
      </c>
      <c r="C26" s="28">
        <f>IF(((70-($E$16-$E$15))/$C$15)&lt;=0,"Got It",IF(((70-($E$16-$E$15))/$C$15)&gt;100,"Impossible",((70-($E$16-$E$15))/$C$15)))</f>
        <v>8.6999999999999744</v>
      </c>
    </row>
    <row r="27" spans="2:5" x14ac:dyDescent="0.25">
      <c r="B27" s="12" t="s">
        <v>34</v>
      </c>
      <c r="C27" s="28" t="str">
        <f>IF(((67-($E$16-$E$15))/$C$15)&lt;=0,"Got It",IF(((67-($E$16-$E$15))/$C$15)&gt;100,"Impossible",((67-($E$16-$E$15))/$C$15)))</f>
        <v>Got It</v>
      </c>
    </row>
    <row r="28" spans="2:5" x14ac:dyDescent="0.25">
      <c r="B28" s="12" t="s">
        <v>35</v>
      </c>
      <c r="C28" s="28" t="str">
        <f>IF(((63-($E$16-$E$15))/$C$15)&lt;=0,"Got It",IF(((63-($E$16-$E$15))/$C$15)&gt;100,"Impossible",((63-($E$16-$E$15))/$C$15)))</f>
        <v>Got It</v>
      </c>
    </row>
    <row r="29" spans="2:5" x14ac:dyDescent="0.25">
      <c r="B29" s="12" t="s">
        <v>36</v>
      </c>
      <c r="C29" s="28" t="str">
        <f>IF(((60-($E$16-$E$15))/$C$15)&lt;=0,"Got It",IF(((60-($E$16-$E$15))/$C$15)&gt;100,"Impossible",((60-($E$16-$E$15))/$C$15)))</f>
        <v>Got It</v>
      </c>
    </row>
    <row r="30" spans="2:5" ht="15.75" thickBot="1" x14ac:dyDescent="0.3">
      <c r="B30" s="13" t="s">
        <v>43</v>
      </c>
      <c r="C30" s="30" t="str">
        <f>IF(ISNUMBER($B$30)=FALSE,"[Enter A Custom Grade]",IF((($B$30-($E$16-$E$15))/$C$15)&lt;=0,"Got It",IF((($B$30-($E$16-$E$15))/$C$15)&gt;100,"Impossible",(($B$30-($E$16-$E$15))/$C$15))))</f>
        <v>[Enter A Custom Grade]</v>
      </c>
    </row>
    <row r="32" spans="2:5" x14ac:dyDescent="0.25">
      <c r="E32" t="s">
        <v>44</v>
      </c>
    </row>
  </sheetData>
  <sheetProtection algorithmName="SHA-512" hashValue="4MomMNrOVFAQbI94eGS/VF1rgIGSCQYA/8TwwZlOtWukEHXIcyfj3N7uwipng11nRMQw9yr1PU7ROIgJE/WGcA==" saltValue="9RXCXI0Ui3fBknoPb5FYrg==" spinCount="100000" sheet="1" objects="1" scenarios="1" selectLockedCells="1" selectUnlockedCells="1"/>
  <mergeCells count="2">
    <mergeCell ref="B2:E2"/>
    <mergeCell ref="B18:C1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7"/>
  <sheetViews>
    <sheetView zoomScaleNormal="100" workbookViewId="0">
      <pane ySplit="3" topLeftCell="A4" activePane="bottomLeft" state="frozen"/>
      <selection pane="bottomLeft" activeCell="E16" sqref="E16"/>
    </sheetView>
  </sheetViews>
  <sheetFormatPr defaultRowHeight="15" x14ac:dyDescent="0.25"/>
  <cols>
    <col min="1" max="1" width="9.140625" style="4"/>
    <col min="2" max="2" width="17.140625" style="4" customWidth="1"/>
    <col min="3" max="3" width="15.42578125" style="4" customWidth="1"/>
    <col min="4" max="4" width="13.42578125" style="4" customWidth="1"/>
    <col min="5" max="6" width="14.140625" style="4" customWidth="1"/>
    <col min="7" max="7" width="21.42578125" style="40" customWidth="1"/>
    <col min="8" max="8" width="9.140625" style="40"/>
    <col min="9" max="16384" width="9.140625" style="41"/>
  </cols>
  <sheetData>
    <row r="1" spans="2:8" ht="15.75" thickBot="1" x14ac:dyDescent="0.3"/>
    <row r="2" spans="2:8" ht="25.5" customHeight="1" thickBot="1" x14ac:dyDescent="0.3">
      <c r="B2" s="134" t="s">
        <v>37</v>
      </c>
      <c r="C2" s="135"/>
      <c r="D2" s="135"/>
      <c r="E2" s="135"/>
      <c r="F2" s="136"/>
    </row>
    <row r="3" spans="2:8" ht="15.75" thickBot="1" x14ac:dyDescent="0.3">
      <c r="B3" s="42" t="s">
        <v>4</v>
      </c>
      <c r="C3" s="43" t="s">
        <v>1</v>
      </c>
      <c r="D3" s="43" t="s">
        <v>0</v>
      </c>
      <c r="E3" s="43" t="s">
        <v>2</v>
      </c>
      <c r="F3" s="44" t="s">
        <v>3</v>
      </c>
    </row>
    <row r="4" spans="2:8" x14ac:dyDescent="0.25">
      <c r="B4" s="127">
        <v>1</v>
      </c>
      <c r="C4" s="31" t="s">
        <v>52</v>
      </c>
      <c r="D4" s="32">
        <v>4</v>
      </c>
      <c r="E4" s="33" t="s">
        <v>15</v>
      </c>
      <c r="F4" s="101">
        <f>IF($E4="A",4*$D4,IF($E4="A-",3.7*$D4,IF($E4="B+",3.3*$D4,IF($E4="B",3*$D4,IF($E4="B-",2.7*$D4,IF($E4="C+",2.3*$D4,0))))))+IF($E4="C",2*$D4,IF($E4="C-",1.7*$D4,IF($E4="D+",1.3*$D4,IF($E4="D",1*$D4,IF($E4="D-",0.7*$D4,0)))))</f>
        <v>12</v>
      </c>
      <c r="G4" s="46" t="s">
        <v>6</v>
      </c>
      <c r="H4" s="47">
        <f>IF(SUM($D4:$D10)&lt;=0,0,SUM($F4:$F10)/SUM($D4:$D10))</f>
        <v>2.9866666666666664</v>
      </c>
    </row>
    <row r="5" spans="2:8" x14ac:dyDescent="0.25">
      <c r="B5" s="128"/>
      <c r="C5" s="34" t="s">
        <v>46</v>
      </c>
      <c r="D5" s="35">
        <v>3</v>
      </c>
      <c r="E5" s="36" t="s">
        <v>48</v>
      </c>
      <c r="F5" s="48">
        <f>IF($E5="A",4*$D5,IF($E5="A-",3.7*$D5,IF($E5="B+",3.3*$D5,IF($E5="B",3*$D5,IF($E5="B-",2.7*$D5,IF($E5="C+",2.3*$D5,0))))))+IF($E5="C",2*$D5,IF($E5="C-",1.7*$D5,IF($E5="D+",1.3*$D5,IF($E5="D",1*$D5,IF($E5="D-",0.7*$D5,0)))))</f>
        <v>6.8999999999999995</v>
      </c>
      <c r="G5" s="49" t="s">
        <v>7</v>
      </c>
      <c r="H5" s="50">
        <f>SUM(D4:D10)</f>
        <v>15</v>
      </c>
    </row>
    <row r="6" spans="2:8" x14ac:dyDescent="0.25">
      <c r="B6" s="128"/>
      <c r="C6" s="34" t="s">
        <v>45</v>
      </c>
      <c r="D6" s="35">
        <v>3</v>
      </c>
      <c r="E6" s="36" t="s">
        <v>25</v>
      </c>
      <c r="F6" s="48">
        <f t="shared" ref="F6:F69" si="0">IF($E6="A",4*$D6,IF($E6="A-",3.7*$D6,IF($E6="B+",3.3*$D6,IF($E6="B",3*$D6,IF($E6="B-",2.7*$D6,IF($E6="C+",2.3*$D6,0))))))+IF($E6="C",2*$D6,IF($E6="C-",1.7*$D6,IF($E6="D+",1.3*$D6,IF($E6="D",1*$D6,IF($E6="D-",0.7*$D6,0)))))</f>
        <v>11.100000000000001</v>
      </c>
      <c r="G6" s="49" t="s">
        <v>9</v>
      </c>
      <c r="H6" s="51">
        <f>IF(SUM($D$4:$D10)&lt;=0,0,SUM($F$3:$F10)/SUM($D$3:$D10))</f>
        <v>2.9866666666666664</v>
      </c>
    </row>
    <row r="7" spans="2:8" x14ac:dyDescent="0.25">
      <c r="B7" s="128"/>
      <c r="C7" s="34" t="s">
        <v>47</v>
      </c>
      <c r="D7" s="35">
        <v>1</v>
      </c>
      <c r="E7" s="36" t="s">
        <v>11</v>
      </c>
      <c r="F7" s="48">
        <f t="shared" si="0"/>
        <v>4</v>
      </c>
      <c r="G7" s="49" t="s">
        <v>8</v>
      </c>
      <c r="H7" s="50">
        <f>SUM(D4:D10)</f>
        <v>15</v>
      </c>
    </row>
    <row r="8" spans="2:8" x14ac:dyDescent="0.25">
      <c r="B8" s="128"/>
      <c r="C8" s="34" t="s">
        <v>54</v>
      </c>
      <c r="D8" s="35">
        <v>4</v>
      </c>
      <c r="E8" s="36" t="s">
        <v>49</v>
      </c>
      <c r="F8" s="48">
        <f t="shared" si="0"/>
        <v>10.8</v>
      </c>
      <c r="G8" s="52"/>
      <c r="H8" s="50"/>
    </row>
    <row r="9" spans="2:8" x14ac:dyDescent="0.25">
      <c r="B9" s="128"/>
      <c r="C9" s="34"/>
      <c r="D9" s="35"/>
      <c r="E9" s="36"/>
      <c r="F9" s="48">
        <f t="shared" si="0"/>
        <v>0</v>
      </c>
      <c r="G9" s="52"/>
      <c r="H9" s="50"/>
    </row>
    <row r="10" spans="2:8" ht="15.75" thickBot="1" x14ac:dyDescent="0.3">
      <c r="B10" s="129"/>
      <c r="C10" s="37"/>
      <c r="D10" s="38"/>
      <c r="E10" s="39"/>
      <c r="F10" s="53">
        <f t="shared" si="0"/>
        <v>0</v>
      </c>
      <c r="G10" s="54"/>
      <c r="H10" s="55"/>
    </row>
    <row r="11" spans="2:8" x14ac:dyDescent="0.25">
      <c r="B11" s="127">
        <v>2</v>
      </c>
      <c r="C11" s="31" t="s">
        <v>50</v>
      </c>
      <c r="D11" s="32">
        <v>3</v>
      </c>
      <c r="E11" s="33" t="s">
        <v>15</v>
      </c>
      <c r="F11" s="105">
        <f t="shared" si="0"/>
        <v>9</v>
      </c>
      <c r="G11" s="56" t="s">
        <v>6</v>
      </c>
      <c r="H11" s="51">
        <f>IF(SUM($D11:$D17)&lt;=0,0,SUM($F11:$F17)/SUM($D11:$D17))</f>
        <v>3</v>
      </c>
    </row>
    <row r="12" spans="2:8" x14ac:dyDescent="0.25">
      <c r="B12" s="128"/>
      <c r="C12" s="34" t="s">
        <v>53</v>
      </c>
      <c r="D12" s="35">
        <v>4</v>
      </c>
      <c r="E12" s="36" t="s">
        <v>49</v>
      </c>
      <c r="F12" s="48">
        <f t="shared" si="0"/>
        <v>10.8</v>
      </c>
      <c r="G12" s="49" t="s">
        <v>7</v>
      </c>
      <c r="H12" s="50">
        <f>SUM(D11:D17)</f>
        <v>15</v>
      </c>
    </row>
    <row r="13" spans="2:8" x14ac:dyDescent="0.25">
      <c r="B13" s="128"/>
      <c r="C13" s="34" t="s">
        <v>51</v>
      </c>
      <c r="D13" s="35">
        <v>3</v>
      </c>
      <c r="E13" s="36" t="s">
        <v>11</v>
      </c>
      <c r="F13" s="48">
        <f t="shared" si="0"/>
        <v>12</v>
      </c>
      <c r="G13" s="49" t="s">
        <v>9</v>
      </c>
      <c r="H13" s="51">
        <f>IF(SUM($D$4:$D17)&lt;=0,0,SUM($F$3:$F17)/SUM($D$3:$D17))</f>
        <v>2.9933333333333332</v>
      </c>
    </row>
    <row r="14" spans="2:8" x14ac:dyDescent="0.25">
      <c r="B14" s="128"/>
      <c r="C14" s="34" t="s">
        <v>47</v>
      </c>
      <c r="D14" s="35">
        <v>1</v>
      </c>
      <c r="E14" s="36" t="s">
        <v>11</v>
      </c>
      <c r="F14" s="48">
        <f t="shared" si="0"/>
        <v>4</v>
      </c>
      <c r="G14" s="49" t="s">
        <v>8</v>
      </c>
      <c r="H14" s="50">
        <f>SUM(D4:D17)</f>
        <v>30</v>
      </c>
    </row>
    <row r="15" spans="2:8" x14ac:dyDescent="0.25">
      <c r="B15" s="128"/>
      <c r="C15" s="34" t="s">
        <v>55</v>
      </c>
      <c r="D15" s="35">
        <v>4</v>
      </c>
      <c r="E15" s="36" t="s">
        <v>48</v>
      </c>
      <c r="F15" s="48">
        <f t="shared" si="0"/>
        <v>9.1999999999999993</v>
      </c>
      <c r="G15" s="52"/>
      <c r="H15" s="50"/>
    </row>
    <row r="16" spans="2:8" x14ac:dyDescent="0.25">
      <c r="B16" s="128"/>
      <c r="C16" s="34"/>
      <c r="D16" s="35"/>
      <c r="E16" s="36"/>
      <c r="F16" s="48">
        <f t="shared" si="0"/>
        <v>0</v>
      </c>
      <c r="G16" s="52"/>
      <c r="H16" s="50"/>
    </row>
    <row r="17" spans="2:8" ht="15.75" thickBot="1" x14ac:dyDescent="0.3">
      <c r="B17" s="129"/>
      <c r="C17" s="106"/>
      <c r="D17" s="107"/>
      <c r="E17" s="108"/>
      <c r="F17" s="109">
        <f t="shared" si="0"/>
        <v>0</v>
      </c>
      <c r="G17" s="57"/>
      <c r="H17" s="58"/>
    </row>
    <row r="18" spans="2:8" x14ac:dyDescent="0.25">
      <c r="B18" s="127">
        <v>3</v>
      </c>
      <c r="C18" s="31"/>
      <c r="D18" s="32"/>
      <c r="E18" s="33"/>
      <c r="F18" s="45">
        <f t="shared" si="0"/>
        <v>0</v>
      </c>
      <c r="G18" s="46" t="s">
        <v>6</v>
      </c>
      <c r="H18" s="47">
        <f>IF(SUM($D18:$D24)&lt;=0,0,SUM($F18:$F24)/SUM($D18:$D24))</f>
        <v>0</v>
      </c>
    </row>
    <row r="19" spans="2:8" x14ac:dyDescent="0.25">
      <c r="B19" s="128"/>
      <c r="C19" s="34"/>
      <c r="D19" s="35"/>
      <c r="E19" s="36"/>
      <c r="F19" s="48">
        <f t="shared" si="0"/>
        <v>0</v>
      </c>
      <c r="G19" s="49" t="s">
        <v>7</v>
      </c>
      <c r="H19" s="50">
        <f>SUM(D18:D24)</f>
        <v>0</v>
      </c>
    </row>
    <row r="20" spans="2:8" x14ac:dyDescent="0.25">
      <c r="B20" s="128"/>
      <c r="C20" s="34"/>
      <c r="D20" s="35"/>
      <c r="E20" s="36"/>
      <c r="F20" s="48">
        <f t="shared" si="0"/>
        <v>0</v>
      </c>
      <c r="G20" s="49" t="s">
        <v>9</v>
      </c>
      <c r="H20" s="51">
        <f>IF(SUM($D$4:$D24)&lt;=0,0,SUM($F$3:$F24)/SUM($D$3:$D24))</f>
        <v>2.9933333333333332</v>
      </c>
    </row>
    <row r="21" spans="2:8" x14ac:dyDescent="0.25">
      <c r="B21" s="128"/>
      <c r="C21" s="34"/>
      <c r="D21" s="35"/>
      <c r="E21" s="36"/>
      <c r="F21" s="48">
        <f t="shared" si="0"/>
        <v>0</v>
      </c>
      <c r="G21" s="49" t="s">
        <v>8</v>
      </c>
      <c r="H21" s="50">
        <f>SUM(D4:D24)</f>
        <v>30</v>
      </c>
    </row>
    <row r="22" spans="2:8" x14ac:dyDescent="0.25">
      <c r="B22" s="128"/>
      <c r="C22" s="34"/>
      <c r="D22" s="35"/>
      <c r="E22" s="36"/>
      <c r="F22" s="48">
        <f t="shared" si="0"/>
        <v>0</v>
      </c>
      <c r="G22" s="52"/>
      <c r="H22" s="50"/>
    </row>
    <row r="23" spans="2:8" x14ac:dyDescent="0.25">
      <c r="B23" s="128"/>
      <c r="C23" s="34"/>
      <c r="D23" s="35"/>
      <c r="E23" s="36"/>
      <c r="F23" s="48">
        <f t="shared" si="0"/>
        <v>0</v>
      </c>
      <c r="G23" s="52"/>
      <c r="H23" s="50"/>
    </row>
    <row r="24" spans="2:8" ht="15.75" thickBot="1" x14ac:dyDescent="0.3">
      <c r="B24" s="129"/>
      <c r="C24" s="37"/>
      <c r="D24" s="38"/>
      <c r="E24" s="39"/>
      <c r="F24" s="53">
        <f t="shared" si="0"/>
        <v>0</v>
      </c>
      <c r="G24" s="54"/>
      <c r="H24" s="55"/>
    </row>
    <row r="25" spans="2:8" x14ac:dyDescent="0.25">
      <c r="B25" s="127">
        <v>4</v>
      </c>
      <c r="C25" s="102"/>
      <c r="D25" s="103"/>
      <c r="E25" s="104"/>
      <c r="F25" s="105">
        <f t="shared" si="0"/>
        <v>0</v>
      </c>
      <c r="G25" s="56" t="s">
        <v>6</v>
      </c>
      <c r="H25" s="51">
        <f>IF(SUM($D25:$D31)&lt;=0,0,SUM($F25:$F31)/SUM($D25:$D31))</f>
        <v>0</v>
      </c>
    </row>
    <row r="26" spans="2:8" x14ac:dyDescent="0.25">
      <c r="B26" s="128"/>
      <c r="C26" s="34"/>
      <c r="D26" s="35"/>
      <c r="E26" s="36"/>
      <c r="F26" s="48">
        <f t="shared" si="0"/>
        <v>0</v>
      </c>
      <c r="G26" s="49" t="s">
        <v>7</v>
      </c>
      <c r="H26" s="50">
        <f>SUM(D25:D31)</f>
        <v>0</v>
      </c>
    </row>
    <row r="27" spans="2:8" x14ac:dyDescent="0.25">
      <c r="B27" s="128"/>
      <c r="C27" s="34"/>
      <c r="D27" s="35"/>
      <c r="E27" s="36"/>
      <c r="F27" s="48">
        <f t="shared" si="0"/>
        <v>0</v>
      </c>
      <c r="G27" s="49" t="s">
        <v>9</v>
      </c>
      <c r="H27" s="51">
        <f>IF(SUM($D$4:$D31)&lt;=0,0,SUM($F$3:$F31)/SUM($D$3:$D31))</f>
        <v>2.9933333333333332</v>
      </c>
    </row>
    <row r="28" spans="2:8" x14ac:dyDescent="0.25">
      <c r="B28" s="128"/>
      <c r="C28" s="34"/>
      <c r="D28" s="35"/>
      <c r="E28" s="36"/>
      <c r="F28" s="48">
        <f t="shared" si="0"/>
        <v>0</v>
      </c>
      <c r="G28" s="49" t="s">
        <v>8</v>
      </c>
      <c r="H28" s="50">
        <f>SUM(D4:D31)</f>
        <v>30</v>
      </c>
    </row>
    <row r="29" spans="2:8" x14ac:dyDescent="0.25">
      <c r="B29" s="128"/>
      <c r="C29" s="34"/>
      <c r="D29" s="35"/>
      <c r="E29" s="36"/>
      <c r="F29" s="48">
        <f t="shared" si="0"/>
        <v>0</v>
      </c>
      <c r="G29" s="52"/>
      <c r="H29" s="50"/>
    </row>
    <row r="30" spans="2:8" x14ac:dyDescent="0.25">
      <c r="B30" s="128"/>
      <c r="C30" s="34"/>
      <c r="D30" s="35"/>
      <c r="E30" s="36"/>
      <c r="F30" s="48">
        <f t="shared" si="0"/>
        <v>0</v>
      </c>
      <c r="G30" s="52"/>
      <c r="H30" s="50"/>
    </row>
    <row r="31" spans="2:8" ht="15.75" thickBot="1" x14ac:dyDescent="0.3">
      <c r="B31" s="129"/>
      <c r="C31" s="106"/>
      <c r="D31" s="107"/>
      <c r="E31" s="108"/>
      <c r="F31" s="109">
        <f t="shared" si="0"/>
        <v>0</v>
      </c>
      <c r="G31" s="57"/>
      <c r="H31" s="55"/>
    </row>
    <row r="32" spans="2:8" x14ac:dyDescent="0.25">
      <c r="B32" s="127">
        <v>5</v>
      </c>
      <c r="C32" s="31"/>
      <c r="D32" s="32"/>
      <c r="E32" s="33"/>
      <c r="F32" s="45">
        <f t="shared" si="0"/>
        <v>0</v>
      </c>
      <c r="G32" s="46" t="s">
        <v>6</v>
      </c>
      <c r="H32" s="51">
        <f>IF(SUM($D32:$D38)&lt;=0,0,SUM($F32:$F38)/SUM($D32:$D38))</f>
        <v>0</v>
      </c>
    </row>
    <row r="33" spans="2:8" x14ac:dyDescent="0.25">
      <c r="B33" s="128"/>
      <c r="C33" s="34"/>
      <c r="D33" s="35"/>
      <c r="E33" s="36"/>
      <c r="F33" s="48">
        <f t="shared" si="0"/>
        <v>0</v>
      </c>
      <c r="G33" s="49" t="s">
        <v>7</v>
      </c>
      <c r="H33" s="50">
        <f>SUM(D32:D38)</f>
        <v>0</v>
      </c>
    </row>
    <row r="34" spans="2:8" x14ac:dyDescent="0.25">
      <c r="B34" s="128"/>
      <c r="C34" s="34"/>
      <c r="D34" s="35"/>
      <c r="E34" s="36"/>
      <c r="F34" s="48">
        <f t="shared" si="0"/>
        <v>0</v>
      </c>
      <c r="G34" s="49" t="s">
        <v>9</v>
      </c>
      <c r="H34" s="51">
        <f>IF(SUM($D$4:$D38)&lt;=0,0,SUM($F$3:$F38)/SUM($D$3:$D38))</f>
        <v>2.9933333333333332</v>
      </c>
    </row>
    <row r="35" spans="2:8" x14ac:dyDescent="0.25">
      <c r="B35" s="128"/>
      <c r="C35" s="34"/>
      <c r="D35" s="35"/>
      <c r="E35" s="36"/>
      <c r="F35" s="48">
        <f t="shared" si="0"/>
        <v>0</v>
      </c>
      <c r="G35" s="49" t="s">
        <v>8</v>
      </c>
      <c r="H35" s="50">
        <f>SUM(D4:D38)</f>
        <v>30</v>
      </c>
    </row>
    <row r="36" spans="2:8" x14ac:dyDescent="0.25">
      <c r="B36" s="128"/>
      <c r="C36" s="34"/>
      <c r="D36" s="35"/>
      <c r="E36" s="36"/>
      <c r="F36" s="48">
        <f t="shared" si="0"/>
        <v>0</v>
      </c>
      <c r="G36" s="52"/>
      <c r="H36" s="50"/>
    </row>
    <row r="37" spans="2:8" x14ac:dyDescent="0.25">
      <c r="B37" s="128"/>
      <c r="C37" s="34"/>
      <c r="D37" s="35"/>
      <c r="E37" s="36"/>
      <c r="F37" s="48">
        <f t="shared" si="0"/>
        <v>0</v>
      </c>
      <c r="G37" s="52"/>
      <c r="H37" s="50"/>
    </row>
    <row r="38" spans="2:8" ht="15.75" thickBot="1" x14ac:dyDescent="0.3">
      <c r="B38" s="129"/>
      <c r="C38" s="37"/>
      <c r="D38" s="38"/>
      <c r="E38" s="39"/>
      <c r="F38" s="53">
        <f t="shared" si="0"/>
        <v>0</v>
      </c>
      <c r="G38" s="54"/>
      <c r="H38" s="55"/>
    </row>
    <row r="39" spans="2:8" x14ac:dyDescent="0.25">
      <c r="B39" s="127">
        <v>6</v>
      </c>
      <c r="C39" s="102"/>
      <c r="D39" s="103"/>
      <c r="E39" s="104"/>
      <c r="F39" s="105">
        <f t="shared" si="0"/>
        <v>0</v>
      </c>
      <c r="G39" s="56" t="s">
        <v>6</v>
      </c>
      <c r="H39" s="51">
        <f>IF(SUM($D39:$D45)&lt;=0,0,SUM($F39:$F45)/SUM($D39:$D45))</f>
        <v>0</v>
      </c>
    </row>
    <row r="40" spans="2:8" x14ac:dyDescent="0.25">
      <c r="B40" s="128"/>
      <c r="C40" s="34"/>
      <c r="D40" s="35"/>
      <c r="E40" s="36"/>
      <c r="F40" s="48">
        <f t="shared" si="0"/>
        <v>0</v>
      </c>
      <c r="G40" s="49" t="s">
        <v>7</v>
      </c>
      <c r="H40" s="50">
        <f>SUM(D39:D45)</f>
        <v>0</v>
      </c>
    </row>
    <row r="41" spans="2:8" x14ac:dyDescent="0.25">
      <c r="B41" s="128"/>
      <c r="C41" s="34"/>
      <c r="D41" s="35"/>
      <c r="E41" s="36"/>
      <c r="F41" s="48">
        <f t="shared" si="0"/>
        <v>0</v>
      </c>
      <c r="G41" s="49" t="s">
        <v>9</v>
      </c>
      <c r="H41" s="51">
        <f>IF(SUM($D$4:$D45)&lt;=0,0,SUM($F$3:$F45)/SUM($D$3:$D45))</f>
        <v>2.9933333333333332</v>
      </c>
    </row>
    <row r="42" spans="2:8" x14ac:dyDescent="0.25">
      <c r="B42" s="128"/>
      <c r="C42" s="34"/>
      <c r="D42" s="35"/>
      <c r="E42" s="36"/>
      <c r="F42" s="48">
        <f t="shared" si="0"/>
        <v>0</v>
      </c>
      <c r="G42" s="49" t="s">
        <v>8</v>
      </c>
      <c r="H42" s="50">
        <f>SUM(D3:D45)</f>
        <v>30</v>
      </c>
    </row>
    <row r="43" spans="2:8" x14ac:dyDescent="0.25">
      <c r="B43" s="128"/>
      <c r="C43" s="34"/>
      <c r="D43" s="35"/>
      <c r="E43" s="36"/>
      <c r="F43" s="48">
        <f t="shared" si="0"/>
        <v>0</v>
      </c>
      <c r="G43" s="52"/>
      <c r="H43" s="50"/>
    </row>
    <row r="44" spans="2:8" x14ac:dyDescent="0.25">
      <c r="B44" s="128"/>
      <c r="C44" s="34"/>
      <c r="D44" s="35"/>
      <c r="E44" s="36"/>
      <c r="F44" s="48">
        <f t="shared" si="0"/>
        <v>0</v>
      </c>
      <c r="G44" s="52"/>
      <c r="H44" s="50"/>
    </row>
    <row r="45" spans="2:8" ht="15.75" thickBot="1" x14ac:dyDescent="0.3">
      <c r="B45" s="129"/>
      <c r="C45" s="106"/>
      <c r="D45" s="107"/>
      <c r="E45" s="108"/>
      <c r="F45" s="109">
        <f t="shared" si="0"/>
        <v>0</v>
      </c>
      <c r="G45" s="54"/>
      <c r="H45" s="55"/>
    </row>
    <row r="46" spans="2:8" x14ac:dyDescent="0.25">
      <c r="B46" s="127">
        <v>7</v>
      </c>
      <c r="C46" s="31"/>
      <c r="D46" s="32"/>
      <c r="E46" s="33"/>
      <c r="F46" s="45">
        <f t="shared" si="0"/>
        <v>0</v>
      </c>
      <c r="G46" s="56" t="s">
        <v>6</v>
      </c>
      <c r="H46" s="59">
        <f>IF(SUM($D46:$D52)&lt;=0,0,SUM($F46:$F52)/SUM($D46:$D52))</f>
        <v>0</v>
      </c>
    </row>
    <row r="47" spans="2:8" x14ac:dyDescent="0.25">
      <c r="B47" s="128"/>
      <c r="C47" s="34"/>
      <c r="D47" s="35"/>
      <c r="E47" s="36"/>
      <c r="F47" s="48">
        <f t="shared" si="0"/>
        <v>0</v>
      </c>
      <c r="G47" s="49" t="s">
        <v>7</v>
      </c>
      <c r="H47" s="50">
        <f>SUM(D46:D52)</f>
        <v>0</v>
      </c>
    </row>
    <row r="48" spans="2:8" x14ac:dyDescent="0.25">
      <c r="B48" s="128"/>
      <c r="C48" s="34"/>
      <c r="D48" s="35"/>
      <c r="E48" s="36"/>
      <c r="F48" s="48">
        <f t="shared" si="0"/>
        <v>0</v>
      </c>
      <c r="G48" s="49" t="s">
        <v>9</v>
      </c>
      <c r="H48" s="51">
        <f>IF(SUM($D$4:$D52)&lt;=0,0,SUM($F$3:$F52)/SUM($D$3:$D52))</f>
        <v>2.9933333333333332</v>
      </c>
    </row>
    <row r="49" spans="2:8" x14ac:dyDescent="0.25">
      <c r="B49" s="128"/>
      <c r="C49" s="34"/>
      <c r="D49" s="35"/>
      <c r="E49" s="36"/>
      <c r="F49" s="48">
        <f t="shared" si="0"/>
        <v>0</v>
      </c>
      <c r="G49" s="49" t="s">
        <v>8</v>
      </c>
      <c r="H49" s="50">
        <f>SUM(D3:D52)</f>
        <v>30</v>
      </c>
    </row>
    <row r="50" spans="2:8" x14ac:dyDescent="0.25">
      <c r="B50" s="128"/>
      <c r="C50" s="34"/>
      <c r="D50" s="35"/>
      <c r="E50" s="36"/>
      <c r="F50" s="48">
        <f t="shared" si="0"/>
        <v>0</v>
      </c>
      <c r="G50" s="52"/>
      <c r="H50" s="50"/>
    </row>
    <row r="51" spans="2:8" x14ac:dyDescent="0.25">
      <c r="B51" s="128"/>
      <c r="C51" s="34"/>
      <c r="D51" s="35"/>
      <c r="E51" s="36"/>
      <c r="F51" s="48">
        <f t="shared" si="0"/>
        <v>0</v>
      </c>
      <c r="G51" s="52"/>
      <c r="H51" s="50"/>
    </row>
    <row r="52" spans="2:8" ht="15.75" thickBot="1" x14ac:dyDescent="0.3">
      <c r="B52" s="129"/>
      <c r="C52" s="37"/>
      <c r="D52" s="38"/>
      <c r="E52" s="39"/>
      <c r="F52" s="53">
        <f t="shared" si="0"/>
        <v>0</v>
      </c>
      <c r="G52" s="54"/>
      <c r="H52" s="55"/>
    </row>
    <row r="53" spans="2:8" x14ac:dyDescent="0.25">
      <c r="B53" s="127">
        <v>8</v>
      </c>
      <c r="C53" s="102"/>
      <c r="D53" s="103"/>
      <c r="E53" s="104"/>
      <c r="F53" s="105">
        <f t="shared" si="0"/>
        <v>0</v>
      </c>
      <c r="G53" s="56" t="s">
        <v>6</v>
      </c>
      <c r="H53" s="51">
        <f>IF(SUM($D53:$D59)&lt;=0,0,SUM($F53:$F59)/SUM($D53:$D59))</f>
        <v>0</v>
      </c>
    </row>
    <row r="54" spans="2:8" x14ac:dyDescent="0.25">
      <c r="B54" s="128"/>
      <c r="C54" s="34"/>
      <c r="D54" s="35"/>
      <c r="E54" s="36"/>
      <c r="F54" s="48">
        <f t="shared" si="0"/>
        <v>0</v>
      </c>
      <c r="G54" s="49" t="s">
        <v>7</v>
      </c>
      <c r="H54" s="50">
        <f>SUM(D53:D59)</f>
        <v>0</v>
      </c>
    </row>
    <row r="55" spans="2:8" x14ac:dyDescent="0.25">
      <c r="B55" s="128"/>
      <c r="C55" s="34"/>
      <c r="D55" s="35"/>
      <c r="E55" s="36"/>
      <c r="F55" s="48">
        <f t="shared" si="0"/>
        <v>0</v>
      </c>
      <c r="G55" s="49" t="s">
        <v>9</v>
      </c>
      <c r="H55" s="51">
        <f>IF(SUM($D$4:$D59)&lt;=0,0,SUM($F$3:$F59)/SUM($D$3:$D59))</f>
        <v>2.9933333333333332</v>
      </c>
    </row>
    <row r="56" spans="2:8" x14ac:dyDescent="0.25">
      <c r="B56" s="128"/>
      <c r="C56" s="34"/>
      <c r="D56" s="35"/>
      <c r="E56" s="36"/>
      <c r="F56" s="48">
        <f t="shared" si="0"/>
        <v>0</v>
      </c>
      <c r="G56" s="49" t="s">
        <v>8</v>
      </c>
      <c r="H56" s="50">
        <f>SUM(D3:D59)</f>
        <v>30</v>
      </c>
    </row>
    <row r="57" spans="2:8" x14ac:dyDescent="0.25">
      <c r="B57" s="128"/>
      <c r="C57" s="34"/>
      <c r="D57" s="35"/>
      <c r="E57" s="36"/>
      <c r="F57" s="48">
        <f t="shared" si="0"/>
        <v>0</v>
      </c>
      <c r="G57" s="52"/>
      <c r="H57" s="50"/>
    </row>
    <row r="58" spans="2:8" x14ac:dyDescent="0.25">
      <c r="B58" s="128"/>
      <c r="C58" s="34"/>
      <c r="D58" s="35"/>
      <c r="E58" s="36"/>
      <c r="F58" s="48">
        <f t="shared" si="0"/>
        <v>0</v>
      </c>
      <c r="G58" s="52"/>
      <c r="H58" s="50"/>
    </row>
    <row r="59" spans="2:8" ht="15.75" thickBot="1" x14ac:dyDescent="0.3">
      <c r="B59" s="129"/>
      <c r="C59" s="106"/>
      <c r="D59" s="107"/>
      <c r="E59" s="108"/>
      <c r="F59" s="109">
        <f t="shared" si="0"/>
        <v>0</v>
      </c>
      <c r="G59" s="57"/>
      <c r="H59" s="55"/>
    </row>
    <row r="60" spans="2:8" x14ac:dyDescent="0.25">
      <c r="B60" s="127">
        <v>9</v>
      </c>
      <c r="C60" s="31"/>
      <c r="D60" s="32"/>
      <c r="E60" s="33"/>
      <c r="F60" s="45">
        <f t="shared" si="0"/>
        <v>0</v>
      </c>
      <c r="G60" s="46" t="s">
        <v>6</v>
      </c>
      <c r="H60" s="51">
        <f>IF(SUM($D60:$D66)&lt;=0,0,SUM($F60:$F66)/SUM($D60:$D66))</f>
        <v>0</v>
      </c>
    </row>
    <row r="61" spans="2:8" x14ac:dyDescent="0.25">
      <c r="B61" s="128"/>
      <c r="C61" s="34"/>
      <c r="D61" s="35"/>
      <c r="E61" s="36"/>
      <c r="F61" s="48">
        <f t="shared" si="0"/>
        <v>0</v>
      </c>
      <c r="G61" s="49" t="s">
        <v>7</v>
      </c>
      <c r="H61" s="50">
        <f>SUM(D60:D66)</f>
        <v>0</v>
      </c>
    </row>
    <row r="62" spans="2:8" x14ac:dyDescent="0.25">
      <c r="B62" s="128"/>
      <c r="C62" s="34"/>
      <c r="D62" s="35"/>
      <c r="E62" s="36"/>
      <c r="F62" s="48">
        <f t="shared" si="0"/>
        <v>0</v>
      </c>
      <c r="G62" s="49" t="s">
        <v>9</v>
      </c>
      <c r="H62" s="51">
        <f>IF(SUM($D$4:$D66)&lt;=0,0,SUM($F$3:$F66)/SUM($D$3:$D66))</f>
        <v>2.9933333333333332</v>
      </c>
    </row>
    <row r="63" spans="2:8" x14ac:dyDescent="0.25">
      <c r="B63" s="128"/>
      <c r="C63" s="34"/>
      <c r="D63" s="35"/>
      <c r="E63" s="36"/>
      <c r="F63" s="48">
        <f>IF($E63="A",4*$D63,IF($E63="A-",3.7*$D63,IF($E63="B+",3.3*$D63,IF($E63="B",3*$D63,IF($E63="B-",2.7*$D63,IF($E63="C+",2.3*$D63,0))))))+IF($E63="C",2*$D63,IF($E63="C-",1.7*$D63,IF($E63="D+",1.3*$D63,IF($E63="D",1*$D63,IF($E63="D-",0.7*$D63,0)))))</f>
        <v>0</v>
      </c>
      <c r="G63" s="49" t="s">
        <v>8</v>
      </c>
      <c r="H63" s="50">
        <f>SUM(D3:D66)</f>
        <v>30</v>
      </c>
    </row>
    <row r="64" spans="2:8" x14ac:dyDescent="0.25">
      <c r="B64" s="128"/>
      <c r="C64" s="34"/>
      <c r="D64" s="35"/>
      <c r="E64" s="36"/>
      <c r="F64" s="48">
        <f t="shared" si="0"/>
        <v>0</v>
      </c>
      <c r="G64" s="52"/>
      <c r="H64" s="50"/>
    </row>
    <row r="65" spans="1:8" x14ac:dyDescent="0.25">
      <c r="B65" s="128"/>
      <c r="C65" s="34"/>
      <c r="D65" s="35"/>
      <c r="E65" s="36"/>
      <c r="F65" s="48">
        <f t="shared" si="0"/>
        <v>0</v>
      </c>
      <c r="G65" s="52"/>
      <c r="H65" s="50"/>
    </row>
    <row r="66" spans="1:8" ht="15.75" thickBot="1" x14ac:dyDescent="0.3">
      <c r="B66" s="129"/>
      <c r="C66" s="37"/>
      <c r="D66" s="38"/>
      <c r="E66" s="39"/>
      <c r="F66" s="53">
        <f t="shared" si="0"/>
        <v>0</v>
      </c>
      <c r="G66" s="54"/>
      <c r="H66" s="55"/>
    </row>
    <row r="67" spans="1:8" x14ac:dyDescent="0.25">
      <c r="B67" s="127">
        <v>10</v>
      </c>
      <c r="C67" s="102"/>
      <c r="D67" s="103"/>
      <c r="E67" s="104"/>
      <c r="F67" s="105">
        <f t="shared" si="0"/>
        <v>0</v>
      </c>
      <c r="G67" s="56" t="s">
        <v>6</v>
      </c>
      <c r="H67" s="51">
        <f>IF(SUM($D67:$D73)&lt;=0,0,SUM($F67:$F73)/SUM($D67:$D73))</f>
        <v>0</v>
      </c>
    </row>
    <row r="68" spans="1:8" x14ac:dyDescent="0.25">
      <c r="B68" s="128"/>
      <c r="C68" s="34"/>
      <c r="D68" s="35"/>
      <c r="E68" s="36"/>
      <c r="F68" s="48">
        <f t="shared" si="0"/>
        <v>0</v>
      </c>
      <c r="G68" s="49" t="s">
        <v>7</v>
      </c>
      <c r="H68" s="50">
        <f>SUM(D67:D73)</f>
        <v>0</v>
      </c>
    </row>
    <row r="69" spans="1:8" x14ac:dyDescent="0.25">
      <c r="B69" s="128"/>
      <c r="C69" s="34"/>
      <c r="D69" s="35"/>
      <c r="E69" s="36"/>
      <c r="F69" s="48">
        <f t="shared" si="0"/>
        <v>0</v>
      </c>
      <c r="G69" s="49" t="s">
        <v>9</v>
      </c>
      <c r="H69" s="51">
        <f>IF(SUM($D$4:$D73)&lt;=0,0,SUM($F$3:$F73)/SUM($D$3:$D73))</f>
        <v>2.9933333333333332</v>
      </c>
    </row>
    <row r="70" spans="1:8" x14ac:dyDescent="0.25">
      <c r="B70" s="128"/>
      <c r="C70" s="34"/>
      <c r="D70" s="35"/>
      <c r="E70" s="36"/>
      <c r="F70" s="48">
        <f>IF($E70="A",4*$D70,IF($E70="A-",3.7*$D70,IF($E70="B+",3.3*$D70,IF($E70="B",3*$D70,IF($E70="B-",2.7*$D70,IF($E70="C+",2.3*$D70,0))))))+IF($E70="C",2*$D70,IF($E70="C-",1.7*$D70,IF($E70="D+",1.3*$D70,IF($E70="D",1*$D70,IF($E70="D-",0.7*$D70,0)))))</f>
        <v>0</v>
      </c>
      <c r="G70" s="49" t="s">
        <v>8</v>
      </c>
      <c r="H70" s="50">
        <f>SUM(D3:D73)</f>
        <v>30</v>
      </c>
    </row>
    <row r="71" spans="1:8" x14ac:dyDescent="0.25">
      <c r="B71" s="128"/>
      <c r="C71" s="34"/>
      <c r="D71" s="35"/>
      <c r="E71" s="36"/>
      <c r="F71" s="48">
        <f>IF($E71="A",4*$D71,IF($E71="A-",3.7*$D71,IF($E71="B+",3.3*$D71,IF($E71="B",3*$D71,IF($E71="B-",2.7*$D71,IF($E71="C+",2.3*$D71,0))))))+IF($E71="C",2*$D71,IF($E71="C-",1.7*$D71,IF($E71="D+",1.3*$D71,IF($E71="D",1*$D71,IF($E71="D-",0.7*$D71,0)))))</f>
        <v>0</v>
      </c>
      <c r="G71" s="52"/>
      <c r="H71" s="50"/>
    </row>
    <row r="72" spans="1:8" x14ac:dyDescent="0.25">
      <c r="B72" s="128"/>
      <c r="C72" s="34"/>
      <c r="D72" s="35"/>
      <c r="E72" s="36"/>
      <c r="F72" s="48">
        <f>IF($E72="A",4*$D72,IF($E72="A-",3.7*$D72,IF($E72="B+",3.3*$D72,IF($E72="B",3*$D72,IF($E72="B-",2.7*$D72,IF($E72="C+",2.3*$D72,0))))))+IF($E72="C",2*$D72,IF($E72="C-",1.7*$D72,IF($E72="D+",1.3*$D72,IF($E72="D",1*$D72,IF($E72="D-",0.7*$D72,0)))))</f>
        <v>0</v>
      </c>
      <c r="G72" s="52"/>
      <c r="H72" s="50"/>
    </row>
    <row r="73" spans="1:8" ht="15.75" thickBot="1" x14ac:dyDescent="0.3">
      <c r="B73" s="129"/>
      <c r="C73" s="37"/>
      <c r="D73" s="38"/>
      <c r="E73" s="39"/>
      <c r="F73" s="48">
        <f>IF($E73="A",4*$D73,IF($E73="A-",3.7*$D73,IF($E73="B+",3.3*$D73,IF($E73="B",3*$D73,IF($E73="B-",2.7*$D73,IF($E73="C+",2.3*$D73,0))))))+IF($E73="C",2*$D73,IF($E73="C-",1.7*$D73,IF($E73="D+",1.3*$D73,IF($E73="D",1*$D73,IF($E73="D-",0.7*$D73,0)))))</f>
        <v>0</v>
      </c>
      <c r="G73" s="54"/>
      <c r="H73" s="55"/>
    </row>
    <row r="74" spans="1:8" x14ac:dyDescent="0.25">
      <c r="B74" s="130" t="s">
        <v>10</v>
      </c>
      <c r="C74" s="31" t="s">
        <v>56</v>
      </c>
      <c r="D74" s="32">
        <v>4</v>
      </c>
      <c r="E74" s="33" t="s">
        <v>11</v>
      </c>
      <c r="F74" s="60" t="s">
        <v>5</v>
      </c>
    </row>
    <row r="75" spans="1:8" x14ac:dyDescent="0.25">
      <c r="B75" s="131"/>
      <c r="C75" s="34" t="s">
        <v>57</v>
      </c>
      <c r="D75" s="35">
        <v>1</v>
      </c>
      <c r="E75" s="36" t="s">
        <v>58</v>
      </c>
      <c r="F75" s="48" t="s">
        <v>5</v>
      </c>
    </row>
    <row r="76" spans="1:8" x14ac:dyDescent="0.25">
      <c r="B76" s="131"/>
      <c r="C76" s="34"/>
      <c r="D76" s="35"/>
      <c r="E76" s="36"/>
      <c r="F76" s="48" t="s">
        <v>5</v>
      </c>
    </row>
    <row r="77" spans="1:8" x14ac:dyDescent="0.25">
      <c r="B77" s="131"/>
      <c r="C77" s="34"/>
      <c r="D77" s="35"/>
      <c r="E77" s="36"/>
      <c r="F77" s="48" t="s">
        <v>5</v>
      </c>
    </row>
    <row r="78" spans="1:8" x14ac:dyDescent="0.25">
      <c r="B78" s="131"/>
      <c r="C78" s="34"/>
      <c r="D78" s="35"/>
      <c r="E78" s="36"/>
      <c r="F78" s="48" t="s">
        <v>5</v>
      </c>
    </row>
    <row r="79" spans="1:8" x14ac:dyDescent="0.25">
      <c r="B79" s="131"/>
      <c r="C79" s="34"/>
      <c r="D79" s="35"/>
      <c r="E79" s="36"/>
      <c r="F79" s="48" t="s">
        <v>5</v>
      </c>
    </row>
    <row r="80" spans="1:8" s="40" customFormat="1" x14ac:dyDescent="0.25">
      <c r="A80" s="4"/>
      <c r="B80" s="132"/>
      <c r="C80" s="34"/>
      <c r="D80" s="35"/>
      <c r="E80" s="36"/>
      <c r="F80" s="48" t="s">
        <v>5</v>
      </c>
    </row>
    <row r="81" spans="1:8" s="40" customFormat="1" x14ac:dyDescent="0.25">
      <c r="A81" s="4"/>
      <c r="B81" s="132"/>
      <c r="C81" s="34"/>
      <c r="D81" s="35"/>
      <c r="E81" s="36"/>
      <c r="F81" s="48" t="s">
        <v>5</v>
      </c>
    </row>
    <row r="82" spans="1:8" s="40" customFormat="1" x14ac:dyDescent="0.25">
      <c r="A82" s="4"/>
      <c r="B82" s="132"/>
      <c r="C82" s="34"/>
      <c r="D82" s="35"/>
      <c r="E82" s="36"/>
      <c r="F82" s="48" t="s">
        <v>5</v>
      </c>
    </row>
    <row r="83" spans="1:8" s="40" customFormat="1" x14ac:dyDescent="0.25">
      <c r="A83" s="4"/>
      <c r="B83" s="132"/>
      <c r="C83" s="34"/>
      <c r="D83" s="35"/>
      <c r="E83" s="36"/>
      <c r="F83" s="48" t="s">
        <v>5</v>
      </c>
    </row>
    <row r="84" spans="1:8" s="40" customFormat="1" x14ac:dyDescent="0.25">
      <c r="A84" s="4"/>
      <c r="B84" s="132"/>
      <c r="C84" s="34"/>
      <c r="D84" s="35"/>
      <c r="E84" s="36"/>
      <c r="F84" s="48" t="s">
        <v>5</v>
      </c>
    </row>
    <row r="85" spans="1:8" s="40" customFormat="1" x14ac:dyDescent="0.25">
      <c r="A85" s="4"/>
      <c r="B85" s="132"/>
      <c r="C85" s="34"/>
      <c r="D85" s="35"/>
      <c r="E85" s="36"/>
      <c r="F85" s="48" t="s">
        <v>5</v>
      </c>
    </row>
    <row r="86" spans="1:8" s="40" customFormat="1" x14ac:dyDescent="0.25">
      <c r="A86" s="4"/>
      <c r="B86" s="132"/>
      <c r="C86" s="34"/>
      <c r="D86" s="35"/>
      <c r="E86" s="36"/>
      <c r="F86" s="48" t="s">
        <v>5</v>
      </c>
    </row>
    <row r="87" spans="1:8" s="40" customFormat="1" x14ac:dyDescent="0.25">
      <c r="A87" s="4"/>
      <c r="B87" s="132"/>
      <c r="C87" s="34"/>
      <c r="D87" s="35"/>
      <c r="E87" s="36"/>
      <c r="F87" s="48" t="s">
        <v>5</v>
      </c>
    </row>
    <row r="88" spans="1:8" s="40" customFormat="1" x14ac:dyDescent="0.25">
      <c r="A88" s="4"/>
      <c r="B88" s="132"/>
      <c r="C88" s="34"/>
      <c r="D88" s="35"/>
      <c r="E88" s="36"/>
      <c r="F88" s="48" t="s">
        <v>5</v>
      </c>
    </row>
    <row r="89" spans="1:8" s="40" customFormat="1" x14ac:dyDescent="0.25">
      <c r="A89" s="4"/>
      <c r="B89" s="132"/>
      <c r="C89" s="34"/>
      <c r="D89" s="35"/>
      <c r="E89" s="36"/>
      <c r="F89" s="48" t="s">
        <v>5</v>
      </c>
    </row>
    <row r="90" spans="1:8" s="40" customFormat="1" x14ac:dyDescent="0.25">
      <c r="A90" s="4"/>
      <c r="B90" s="132"/>
      <c r="C90" s="34"/>
      <c r="D90" s="35"/>
      <c r="E90" s="36"/>
      <c r="F90" s="48" t="s">
        <v>5</v>
      </c>
    </row>
    <row r="91" spans="1:8" s="40" customFormat="1" x14ac:dyDescent="0.25">
      <c r="A91" s="4"/>
      <c r="B91" s="132"/>
      <c r="C91" s="34"/>
      <c r="D91" s="35"/>
      <c r="E91" s="36"/>
      <c r="F91" s="48" t="s">
        <v>5</v>
      </c>
    </row>
    <row r="92" spans="1:8" s="40" customFormat="1" x14ac:dyDescent="0.25">
      <c r="A92" s="4"/>
      <c r="B92" s="132"/>
      <c r="C92" s="34"/>
      <c r="D92" s="35"/>
      <c r="E92" s="36"/>
      <c r="F92" s="48" t="s">
        <v>5</v>
      </c>
    </row>
    <row r="93" spans="1:8" s="40" customFormat="1" x14ac:dyDescent="0.25">
      <c r="A93" s="4"/>
      <c r="B93" s="132"/>
      <c r="C93" s="34"/>
      <c r="D93" s="35"/>
      <c r="E93" s="36"/>
      <c r="F93" s="48" t="s">
        <v>5</v>
      </c>
    </row>
    <row r="94" spans="1:8" s="40" customFormat="1" x14ac:dyDescent="0.25">
      <c r="A94" s="4"/>
      <c r="B94" s="132"/>
      <c r="C94" s="34"/>
      <c r="D94" s="35"/>
      <c r="E94" s="36"/>
      <c r="F94" s="48" t="s">
        <v>5</v>
      </c>
    </row>
    <row r="95" spans="1:8" s="40" customFormat="1" ht="15.75" thickBot="1" x14ac:dyDescent="0.3">
      <c r="A95" s="4"/>
      <c r="B95" s="133"/>
      <c r="C95" s="37"/>
      <c r="D95" s="38"/>
      <c r="E95" s="39"/>
      <c r="F95" s="53" t="s">
        <v>5</v>
      </c>
    </row>
    <row r="96" spans="1:8" s="4" customFormat="1" ht="15.75" thickBot="1" x14ac:dyDescent="0.3">
      <c r="G96" s="40"/>
      <c r="H96" s="40"/>
    </row>
    <row r="97" spans="2:8" s="4" customFormat="1" x14ac:dyDescent="0.25">
      <c r="B97" s="61" t="s">
        <v>8</v>
      </c>
      <c r="C97" s="45">
        <f>SUM(D3:D95)</f>
        <v>35</v>
      </c>
      <c r="G97" s="40"/>
      <c r="H97" s="40"/>
    </row>
    <row r="98" spans="2:8" s="4" customFormat="1" ht="15.75" thickBot="1" x14ac:dyDescent="0.3">
      <c r="B98" s="62" t="s">
        <v>9</v>
      </c>
      <c r="C98" s="63">
        <f>IF(ISNUMBER($D$4)=FALSE,0,SUM(F3:F73)/SUM(D3:D73))</f>
        <v>2.9933333333333332</v>
      </c>
      <c r="G98" s="40"/>
      <c r="H98" s="40"/>
    </row>
    <row r="99" spans="2:8" s="4" customFormat="1" ht="15.75" thickBot="1" x14ac:dyDescent="0.3">
      <c r="G99" s="40"/>
      <c r="H99" s="40"/>
    </row>
    <row r="100" spans="2:8" s="4" customFormat="1" ht="15.75" thickBot="1" x14ac:dyDescent="0.3">
      <c r="B100" s="125" t="s">
        <v>60</v>
      </c>
      <c r="C100" s="126"/>
      <c r="G100" s="40"/>
      <c r="H100" s="40"/>
    </row>
    <row r="101" spans="2:8" s="4" customFormat="1" x14ac:dyDescent="0.25">
      <c r="B101" s="98" t="s">
        <v>65</v>
      </c>
      <c r="C101" s="97">
        <v>35</v>
      </c>
      <c r="G101" s="40"/>
      <c r="H101" s="40"/>
    </row>
    <row r="102" spans="2:8" s="4" customFormat="1" ht="15.75" thickBot="1" x14ac:dyDescent="0.3">
      <c r="B102" s="94" t="s">
        <v>66</v>
      </c>
      <c r="C102" s="99">
        <v>2.9933000000000001</v>
      </c>
      <c r="G102" s="40"/>
      <c r="H102" s="40"/>
    </row>
    <row r="103" spans="2:8" s="4" customFormat="1" x14ac:dyDescent="0.25">
      <c r="B103" s="98" t="s">
        <v>59</v>
      </c>
      <c r="C103" s="97">
        <v>15</v>
      </c>
      <c r="G103" s="40"/>
      <c r="H103" s="40"/>
    </row>
    <row r="104" spans="2:8" s="4" customFormat="1" x14ac:dyDescent="0.25">
      <c r="B104" s="100" t="s">
        <v>67</v>
      </c>
      <c r="C104" s="113" t="str">
        <f>CONCATENATE(IF($C$105&gt;4,"Impossible",IF(AND($C$105&gt;3.7,$C$105&lt;=4),"A",IF(AND($C$105&gt;3.3,$C$105&lt;=3.7),"A-",IF(AND($C$105&gt;3,$C$105&lt;=3.3),"B+",IF(AND($C$105&gt;2.7,$C$105&lt;=3),"B",IF(AND($C$105&gt;2.3,$C$105&lt;=2.7),"B-",IF(AND($C$105&gt;2,$C$105&lt;=2.3),"C+",""))))))),IF($C$105&gt;2,"",IF(AND($C$105&gt;1.7,$C$105&lt;=2),"C",IF(AND($C$105&gt;1.3,$C$105&lt;=1.7),"C-",IF(AND($C$105&gt;1,$C$105&lt;=1.3),"D+",IF(AND($C$105&gt;0.7,$C$105&lt;=1),"D",IF(AND($C$105&gt;0,$C$105&lt;=0.7),"D-","Got It")))))))</f>
        <v>B+</v>
      </c>
      <c r="G104" s="40"/>
      <c r="H104" s="40"/>
    </row>
    <row r="105" spans="2:8" s="4" customFormat="1" hidden="1" x14ac:dyDescent="0.25">
      <c r="B105" s="112" t="s">
        <v>64</v>
      </c>
      <c r="C105" s="114">
        <f>$C$106/$C$103</f>
        <v>3.0156333333333332</v>
      </c>
      <c r="G105" s="40"/>
      <c r="H105" s="40"/>
    </row>
    <row r="106" spans="2:8" s="4" customFormat="1" ht="255.75" hidden="1" thickBot="1" x14ac:dyDescent="0.3">
      <c r="B106" s="110" t="s">
        <v>62</v>
      </c>
      <c r="C106" s="115">
        <f>(($C$107*($C$101+$C$103)-($C$102*$C$101)))</f>
        <v>45.234499999999997</v>
      </c>
      <c r="E106" s="111" t="s">
        <v>63</v>
      </c>
      <c r="G106" s="40"/>
      <c r="H106" s="40"/>
    </row>
    <row r="107" spans="2:8" s="4" customFormat="1" ht="15.75" thickBot="1" x14ac:dyDescent="0.3">
      <c r="B107" s="95" t="s">
        <v>61</v>
      </c>
      <c r="C107" s="96">
        <v>3</v>
      </c>
      <c r="G107" s="40"/>
      <c r="H107" s="40"/>
    </row>
  </sheetData>
  <sheetProtection algorithmName="SHA-512" hashValue="2Joqk9QXDZMPyejNL2MFeBcESWCA7am29plCtGE6t+vTAhtQHQdai2RITsY+1nwIzKDOUm21UgeSq2Pwia/OSA==" saltValue="krKuOcMkIlajzMsljnOM1A==" spinCount="100000" sheet="1" objects="1" scenarios="1" selectLockedCells="1" selectUnlockedCells="1"/>
  <mergeCells count="13">
    <mergeCell ref="B100:C100"/>
    <mergeCell ref="B39:B45"/>
    <mergeCell ref="B46:B52"/>
    <mergeCell ref="B53:B59"/>
    <mergeCell ref="B60:B66"/>
    <mergeCell ref="B67:B73"/>
    <mergeCell ref="B74:B95"/>
    <mergeCell ref="B32:B38"/>
    <mergeCell ref="B2:F2"/>
    <mergeCell ref="B4:B10"/>
    <mergeCell ref="B11:B17"/>
    <mergeCell ref="B18:B24"/>
    <mergeCell ref="B25:B31"/>
  </mergeCells>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Grade Calc</vt:lpstr>
      <vt:lpstr>GPA Calculator &amp; Predictor</vt:lpstr>
      <vt:lpstr>Grade Calc (Example)</vt:lpstr>
      <vt:lpstr>GPA Calc &amp; Predictor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dc:creator>
  <cp:lastModifiedBy>Windows User</cp:lastModifiedBy>
  <dcterms:created xsi:type="dcterms:W3CDTF">2016-02-04T02:37:11Z</dcterms:created>
  <dcterms:modified xsi:type="dcterms:W3CDTF">2018-09-10T14:38:20Z</dcterms:modified>
</cp:coreProperties>
</file>